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3"/>
  </bookViews>
  <sheets>
    <sheet name="ПГ" sheetId="1" r:id="rId1"/>
    <sheet name="ПЗ" sheetId="2" r:id="rId2"/>
    <sheet name="обоснов. ПЗ " sheetId="3" r:id="rId3"/>
    <sheet name="обосн. ПГ" sheetId="4" r:id="rId4"/>
  </sheets>
  <definedNames>
    <definedName name="_xlnm.Print_Titles" localSheetId="3">'обосн. ПГ'!$3:$3</definedName>
    <definedName name="_xlnm.Print_Titles" localSheetId="2">'обоснов. ПЗ '!$6:$6</definedName>
    <definedName name="_xlnm.Print_Titles" localSheetId="0">'ПГ'!$26:$28</definedName>
    <definedName name="_xlnm.Print_Titles" localSheetId="1">'ПЗ'!$24:$27</definedName>
    <definedName name="_xlnm.Print_Area" localSheetId="3">'обосн. ПГ'!$A$1:$EP$231</definedName>
    <definedName name="_xlnm.Print_Area" localSheetId="2">'обоснов. ПЗ '!$A$1:$DM$203</definedName>
    <definedName name="_xlnm.Print_Area" localSheetId="0">'ПГ'!$A$1:$FN$292</definedName>
    <definedName name="_xlnm.Print_Area" localSheetId="1">'ПЗ'!$A$1:$FO$233</definedName>
  </definedNames>
  <calcPr fullCalcOnLoad="1"/>
</workbook>
</file>

<file path=xl/sharedStrings.xml><?xml version="1.0" encoding="utf-8"?>
<sst xmlns="http://schemas.openxmlformats.org/spreadsheetml/2006/main" count="4517" uniqueCount="522">
  <si>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</si>
  <si>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</si>
  <si>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</si>
  <si>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</si>
  <si>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</si>
  <si>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</si>
  <si>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</si>
  <si>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</si>
  <si>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</si>
  <si>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</si>
  <si>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</si>
  <si>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</si>
  <si>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</si>
  <si>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</si>
  <si>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</si>
  <si>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</si>
  <si>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</si>
  <si>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</si>
  <si>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</si>
  <si>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</si>
  <si>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</si>
  <si>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</si>
  <si>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</si>
  <si>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</si>
  <si>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</si>
  <si>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</si>
  <si>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</si>
  <si>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</si>
  <si>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</si>
  <si>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</si>
  <si>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</si>
  <si>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</si>
  <si>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</si>
  <si>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</si>
  <si>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</si>
  <si>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</si>
  <si>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</si>
  <si>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</si>
  <si>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</si>
  <si>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>Х</t>
  </si>
  <si>
    <t>(подпись)</t>
  </si>
  <si>
    <t>"</t>
  </si>
  <si>
    <t xml:space="preserve"> г.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</si>
  <si>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</si>
  <si>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</si>
  <si>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</si>
  <si>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</si>
  <si>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</si>
  <si>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</si>
  <si>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</si>
  <si>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</si>
  <si>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</si>
  <si>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</si>
  <si>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</si>
  <si>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</si>
  <si>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</si>
  <si>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</si>
  <si>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</si>
  <si>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</si>
  <si>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</si>
  <si>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</si>
  <si>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</si>
  <si>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</si>
  <si>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</si>
  <si>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</si>
  <si>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</si>
  <si>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</si>
  <si>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</si>
  <si>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</si>
  <si>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</si>
  <si>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</si>
  <si>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</si>
  <si>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</si>
  <si>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</si>
  <si>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 xml:space="preserve">закупок товаров, работ, услуг для обеспечения нужд </t>
  </si>
  <si>
    <t>ПЛАН-ГРАФИК</t>
  </si>
  <si>
    <t xml:space="preserve">по ОКПО </t>
  </si>
  <si>
    <t>Место нахождения (адрес), телефон, адрес электронной почты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</si>
  <si>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</si>
  <si>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</si>
  <si>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</si>
  <si>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</si>
  <si>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</si>
  <si>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</si>
  <si>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</si>
  <si>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</si>
  <si>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</si>
  <si>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</si>
  <si>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</si>
  <si>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</si>
  <si>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</si>
  <si>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Форма  плана закупок товаров, работ, услуг для обеспечения нужд субъектов Российской Федерации</t>
  </si>
  <si>
    <t>и муниципальных нужд на 2017 финансовый год и плановый период 2018 и 2019 годов</t>
  </si>
  <si>
    <t>Наименование государственного (муниципального)</t>
  </si>
  <si>
    <t>заказчика, бюджетного, автономного учреждения или</t>
  </si>
  <si>
    <t>Дата</t>
  </si>
  <si>
    <t>государственного (муниципального) унитарного предприятия</t>
  </si>
  <si>
    <t>по ОКПО</t>
  </si>
  <si>
    <t>03310706</t>
  </si>
  <si>
    <t>Муниципальное унитарное предприятие городского округа город Рыбинск "Водоканал"</t>
  </si>
  <si>
    <t>ИНН</t>
  </si>
  <si>
    <t>КПП</t>
  </si>
  <si>
    <t xml:space="preserve">Муниципальная </t>
  </si>
  <si>
    <t>по ОКОПФ</t>
  </si>
  <si>
    <t>муниципальное унитарное предприятие</t>
  </si>
  <si>
    <t>по ОКТМО</t>
  </si>
  <si>
    <t>Ярославская область</t>
  </si>
  <si>
    <t>Местонахождение (адрес), телефон, адрес электронной почты</t>
  </si>
  <si>
    <t xml:space="preserve">Российская Федерация, 152901, Ярославская область, Рыбинск г, В.Набережная,10,  8-4852-283361, info@vodarybinsk.ru </t>
  </si>
  <si>
    <t>Вид документа (базовый(0); изменённый (порядковый код изменения))</t>
  </si>
  <si>
    <t>изменения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</si>
  <si>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</si>
  <si>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</si>
  <si>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</si>
  <si>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</si>
  <si>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</si>
  <si>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</si>
  <si>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</si>
  <si>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 xml:space="preserve"> Информация о проведении общественного обсуждения закупки (да или нет)</t>
  </si>
  <si>
    <t>Обоснование внесения изменений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</si>
  <si>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</si>
  <si>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программы)</t>
  </si>
  <si>
    <t>в том числе</t>
  </si>
  <si>
    <t xml:space="preserve">на последующие годы </t>
  </si>
  <si>
    <t xml:space="preserve">на первый год </t>
  </si>
  <si>
    <t>Инвестиционная программа</t>
  </si>
  <si>
    <t/>
  </si>
  <si>
    <t>Выполнение работ по строительству канализационного дюкера через р.Волга</t>
  </si>
  <si>
    <t>Срок осуществления планируемых закупок: 12.2017                                      Периодичность осуществления планируемых закупок:единовременно</t>
  </si>
  <si>
    <t>Нет</t>
  </si>
  <si>
    <t xml:space="preserve">Выполнение работ по  прокладке водовода ф300 по территории войсковой  части от пр.Батова до ул.Блюхера  г.Рыбинск  Яросл. обл. </t>
  </si>
  <si>
    <t>Финансово-хозяйственная деятельность</t>
  </si>
  <si>
    <t>Срок осуществления планируемых закупок: 06.2017                                      Периодичность осуществления планируемых закупок:единовременно</t>
  </si>
  <si>
    <t>Выполнение капитального ремонта  кровли корпуса № 2   очистных сооружений водопровода № 2</t>
  </si>
  <si>
    <t>Срок осуществления планируемых закупок: 07.2022                                      Периодичность осуществления планируемых закупок:ежеквартально</t>
  </si>
  <si>
    <t>Выполнение ремонта асфальтового покрытия очистных сооружений канализации мкр.Копаево</t>
  </si>
  <si>
    <t>Срок осуществления планируемых закупок: 09.2017                                      Периодичность осуществления планируемых закупок:единовременно</t>
  </si>
  <si>
    <t>Выполнение капитального ремонта кровли районной насосной станции</t>
  </si>
  <si>
    <t>Выполнение работ по асфальтированию территорий канализационных насосных станций:  №6-ул.Солидарности,8; № 23-ул.Кулибина,21; №40-Пилоставная,12а.</t>
  </si>
  <si>
    <t>Оказание услуг по дератизации, дезинсекции на территории МУП ГО г.Рыбинск "Водоканал"</t>
  </si>
  <si>
    <t>Срок осуществления планируемых закупок: 12.2018                                      Периодичность осуществления планируемых закупок:ежемесячно</t>
  </si>
  <si>
    <t>Оказание услуг по организации предоставления подписных периодических печатных изданий  на 2 полугодие 2017 г.</t>
  </si>
  <si>
    <t>Срок осуществления планируемых закупок: 06.2018                                      Периодичность осуществления планируемых закупок:ежемесячно</t>
  </si>
  <si>
    <t>Срок осуществления планируемых закупок: 09.2018                                      Периодичность осуществления планируемых закупок:единовременно</t>
  </si>
  <si>
    <t>Выполнение работ по  расчётам фоновых концентраций в фоновых створах четырёх выпусков с очистной станции канализации и трёх водозаборах</t>
  </si>
  <si>
    <t>на 2017 год</t>
  </si>
  <si>
    <t>7610012391</t>
  </si>
  <si>
    <t>761001001</t>
  </si>
  <si>
    <t>Поставка нормативной документации</t>
  </si>
  <si>
    <t>Оказание услуг по проведению периодических медицинских осмотров</t>
  </si>
  <si>
    <t>Оказание услуг по проведению лабораторных исследований в рамках производсвенного контроля</t>
  </si>
  <si>
    <t>Срок осуществления планируемых закупок: 03.2017                                      Периодичность осуществления планируемых закупок:единовременно</t>
  </si>
  <si>
    <t>Оказание услуг по установке информационно-справочной системы "Охрана труда, промышленная безопасность"</t>
  </si>
  <si>
    <t>Выполнение работ по обследованию и чистке рыбозащитных устройств на водозаборных сооружениях</t>
  </si>
  <si>
    <t>Оказание услуг по обязательному страхованию  гражданской ответственности  объеков капитального строительства</t>
  </si>
  <si>
    <t>Срок осуществления планируемых закупок: 08.2017                                      Периодичность осуществления планируемых закупок:единовременно</t>
  </si>
  <si>
    <t>Выполнение работ по проверке эффективности работы системы вентиляции</t>
  </si>
  <si>
    <t>Проведение экспертизы промышленной безопасности внутренних газопроводов и оборудования, установленного на газопроводах к двум котлам ДКВР</t>
  </si>
  <si>
    <t>Срок осуществления планируемых закупок: 02.2017                                      Периодичность осуществления планируемых закупок:единовременно</t>
  </si>
  <si>
    <t>Оказание услуг по диагностике приборов безопасности на автомобильном кране КС-35714К зав.№352 (КАМАЗ)</t>
  </si>
  <si>
    <t>Оказание услуг по диагностике приборов безопасности на автомобильном кране КС-35714К зав.№10356 (КАМАЗ)</t>
  </si>
  <si>
    <t>Поставка аварийно-спасательного оборудования для НАСФ</t>
  </si>
  <si>
    <t>Срок осуществления планируемых закупок: 05.2017                                      Периодичность осуществления планируемых закупок:единовременно</t>
  </si>
  <si>
    <t>018</t>
  </si>
  <si>
    <t>пог.м</t>
  </si>
  <si>
    <t>Планируемый срок: 12.2017   Периодичность:единовременно</t>
  </si>
  <si>
    <t>02.2017</t>
  </si>
  <si>
    <t>12.2017</t>
  </si>
  <si>
    <t>Прокладка канализационного дюкера методом ГНБ</t>
  </si>
  <si>
    <t>Электронный аукцион</t>
  </si>
  <si>
    <t>нет</t>
  </si>
  <si>
    <t>05.2017</t>
  </si>
  <si>
    <t>Прокладка водопровода методом ГНБ</t>
  </si>
  <si>
    <t>Обследование с видеосъёмкой  и чистка водоприёмного колодца</t>
  </si>
  <si>
    <t>796</t>
  </si>
  <si>
    <t>шт.</t>
  </si>
  <si>
    <t>Планируемый срок: 06.2017   Периодичность:единовременно</t>
  </si>
  <si>
    <t>04.2017</t>
  </si>
  <si>
    <t>06.2017</t>
  </si>
  <si>
    <t>055</t>
  </si>
  <si>
    <t>м2</t>
  </si>
  <si>
    <t>03.2017</t>
  </si>
  <si>
    <t>Ремонт кровли согласно ТЗ</t>
  </si>
  <si>
    <t>Ремонт асфальтового покрытия согласно ТЗ</t>
  </si>
  <si>
    <t>Забор воды  из водоисточника</t>
  </si>
  <si>
    <t>114</t>
  </si>
  <si>
    <t>Планируемый срок: 07.2022                                      Периодичность:ежеквартально</t>
  </si>
  <si>
    <t>07.2022</t>
  </si>
  <si>
    <t>Планируемый срок: 09.2017   Периодичность:единовременно</t>
  </si>
  <si>
    <t>09.2017</t>
  </si>
  <si>
    <t>Планируемый срок: 12.2018   Периодичность:ежемесячно</t>
  </si>
  <si>
    <t>Дератизация, дезинсекция производственных площадей</t>
  </si>
  <si>
    <t>11.2017</t>
  </si>
  <si>
    <t>12.2018</t>
  </si>
  <si>
    <t>Периодические издания доставка в течение подписного периода</t>
  </si>
  <si>
    <t>Срок осуществления планируемых закупок: 12.2017                                      Периодичность осуществления планируемых закупок:ежемесячно</t>
  </si>
  <si>
    <t>Оказание услуг по оформлению подписки на периодические печатные издания и доставке  на 1 полугодие 2018 г.</t>
  </si>
  <si>
    <t xml:space="preserve">Оказание услуг по оформлению подписки на периодические печатные издания и доставке  на 2018 год </t>
  </si>
  <si>
    <t>Запрос котировок</t>
  </si>
  <si>
    <t>Планируемый срок: 06.2018   Периодичность:ежемесячно</t>
  </si>
  <si>
    <t>Планируемый срок: 12.2017   Периодичность:ежемесячно</t>
  </si>
  <si>
    <t>06.2018</t>
  </si>
  <si>
    <t>09.2018</t>
  </si>
  <si>
    <t xml:space="preserve">Услуги по обязательному страхованию гражданской ответственности объектов капитального строительства </t>
  </si>
  <si>
    <t>797</t>
  </si>
  <si>
    <t>Планируемый срок: 09.2018   Периодичность:ежемесячно</t>
  </si>
  <si>
    <t>08.2017</t>
  </si>
  <si>
    <t>Актуализированные методики выполненияизмерений в виде учётных экземпляров в оригинальном исполнении разработчика. Наличие синей печати</t>
  </si>
  <si>
    <t>Медицинский осмотр</t>
  </si>
  <si>
    <t>Проведение лабораторных исследований на рабочих местах</t>
  </si>
  <si>
    <t>Планируемый срок: 03.2017   Периодичность:единовременно</t>
  </si>
  <si>
    <t>Установка, информационное обслуживание и сопровождение информационно-справочной системы "Охрана труда, промышленная безопасность"</t>
  </si>
  <si>
    <t>Проверка эффективности работы системы вентиляции</t>
  </si>
  <si>
    <t>Планируемый срок: 08.2017   Периодичность:единовременно</t>
  </si>
  <si>
    <t>07.2017</t>
  </si>
  <si>
    <t>Планируемый срок: 07.2017   Периодичность:единовременно</t>
  </si>
  <si>
    <t>Экспертиза промышленной безопасности газопровода и оборудования котельной</t>
  </si>
  <si>
    <t>Экспертиза промышленной безопасности баллонов-грязевиков в кол-ве 3 шт.</t>
  </si>
  <si>
    <t>Планируемый срок: 02.2017   Периодичность:единовременно</t>
  </si>
  <si>
    <t>01.2017</t>
  </si>
  <si>
    <t>Диагностика приборов безопасности  на автомобильном кране</t>
  </si>
  <si>
    <t xml:space="preserve">Поставка дыхательных аппарвтов </t>
  </si>
  <si>
    <t>Планируемый срок: 05.2017   Периодичность:единовременно</t>
  </si>
  <si>
    <t>Закупка у единственного поставщка п.6 ч.1 ст.93</t>
  </si>
  <si>
    <t>лекарственные препараты, закупаемые в соответствии с пунктом 7 части 2 статьи 83 Федерального закона №44</t>
  </si>
  <si>
    <t>услуги, связанные с направлением работника в служебную командировку (в случае заключения контракта в соответствии с пунктом 26 части 1 статьи 93 Федерального закона №44)</t>
  </si>
  <si>
    <t>товары, работы или услуги на сумму, не превышающую 100 тыс.руб. (в случае заключения контракта в соответствии с пунктом 4 части 1 статьи 93 Федерального закона  №44;</t>
  </si>
  <si>
    <t>товары, работы или услуги на сумму, не превышающую 400 тыс.руб. (в случае заключения контракта в соответствии с пунктом 5 части 1 статьи 93 Федерального закона №44)</t>
  </si>
  <si>
    <t>преподавательские услуги, оказываемые физическими лицами</t>
  </si>
  <si>
    <t>услуги экскурсовода, оказываемые физическими лицами</t>
  </si>
  <si>
    <t>общая сумма начальных (максимальных) цен контрактов, которые планируется заключить с субъектами малого предпринимательства или социально ориентированными некоммерческими организациями в соответствии со статьей 30 Федерального закона №44</t>
  </si>
  <si>
    <t>да</t>
  </si>
  <si>
    <t>Опыт работы не менее 2-х лет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</si>
  <si>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</si>
  <si>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</si>
  <si>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</si>
  <si>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</si>
  <si>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</si>
  <si>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</si>
  <si>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</si>
  <si>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</si>
  <si>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</si>
  <si>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</si>
  <si>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</si>
  <si>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</si>
  <si>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Срок осуществления планируемых закупок: 07.2017                                      Периодичность осуществления планируемых закупок:единовременно</t>
  </si>
  <si>
    <t>876</t>
  </si>
  <si>
    <t>усл.ед.</t>
  </si>
  <si>
    <t>Поставка запорной арматуры</t>
  </si>
  <si>
    <t>Срок осуществления планируемых закупок: 12.2017                                      Периодичность осуществления планируемых закупок:ежеквартально</t>
  </si>
  <si>
    <t>Согласно ТЗ</t>
  </si>
  <si>
    <t>Планируемый срок: 12.2017   Периодичность:ежеквартально</t>
  </si>
  <si>
    <t>Поставка электроприводов</t>
  </si>
  <si>
    <t>Поставка арматуры марки А3</t>
  </si>
  <si>
    <t>166</t>
  </si>
  <si>
    <t>кг</t>
  </si>
  <si>
    <t>167</t>
  </si>
  <si>
    <t>Поставка задвижек Ду 600</t>
  </si>
  <si>
    <t>Поставка обратных клапанов Ду 600</t>
  </si>
  <si>
    <t xml:space="preserve">Поставка бактерицидных ламп и кварцевых чехлов к ним </t>
  </si>
  <si>
    <t>0</t>
  </si>
  <si>
    <t>10.2017</t>
  </si>
  <si>
    <t>Поставка спецобуви</t>
  </si>
  <si>
    <t>Поставка спецодежды</t>
  </si>
  <si>
    <t>Срок осуществления планируемых закупок: 04.2018                                      Периодичность осуществления планируемых закупок:ежемесячно</t>
  </si>
  <si>
    <t>Срок осуществления планируемых закупок: 05.2018                                      Периодичность осуществления планируемых закупок:ежемесячно</t>
  </si>
  <si>
    <t>Планируемый срок: 04.2018   Периодичность:ежемесячно</t>
  </si>
  <si>
    <t>Планируемый срок: 05.2018   Периодичность:ежемесячно</t>
  </si>
  <si>
    <t>04.2018</t>
  </si>
  <si>
    <t>05.2018</t>
  </si>
  <si>
    <t xml:space="preserve">Поставка  задвижек </t>
  </si>
  <si>
    <t>018                796</t>
  </si>
  <si>
    <t>пог.м      шт.</t>
  </si>
  <si>
    <t>132              41</t>
  </si>
  <si>
    <t>133              41</t>
  </si>
  <si>
    <t>Поставка пожарных гидрантов</t>
  </si>
  <si>
    <t>Поставка механической решетки</t>
  </si>
  <si>
    <t>Поставка кабельной продукции</t>
  </si>
  <si>
    <t>Поставка муфт соединительных кабельных</t>
  </si>
  <si>
    <t xml:space="preserve">Поставка дробилки отходов </t>
  </si>
  <si>
    <t xml:space="preserve">Поставка токарно-винторезного станка </t>
  </si>
  <si>
    <t>Срок осуществления планируемых закупок: 10.2017                                      Периодичность осуществления планируемых закупок:единовременно</t>
  </si>
  <si>
    <t>Срок осуществления планируемых закупок: 11.2017                                      Периодичность осуществления планируемых закупок:единовременно</t>
  </si>
  <si>
    <t>006</t>
  </si>
  <si>
    <t>м</t>
  </si>
  <si>
    <t>Планируемый срок: 10.2017   Периодичность:единовременно</t>
  </si>
  <si>
    <t>Планируемый срок: 11.2017   Периодичность:единовременно</t>
  </si>
  <si>
    <t>Поставка бумаги для офисной техники</t>
  </si>
  <si>
    <t>Поставка мыла туалетного</t>
  </si>
  <si>
    <t>шт</t>
  </si>
  <si>
    <t xml:space="preserve">Поставка щебня </t>
  </si>
  <si>
    <t xml:space="preserve">Поставка песка речного </t>
  </si>
  <si>
    <t>168</t>
  </si>
  <si>
    <t>т</t>
  </si>
  <si>
    <t xml:space="preserve">Поставка изделий из стеклопластика и комплектующих к ним </t>
  </si>
  <si>
    <t>Срок осуществления планируемых закупок: 03.2018                                      Периодичность осуществления планируемых закупок:единовременно</t>
  </si>
  <si>
    <t>Планируемый срок: 03.2018   Периодичность:единовременно</t>
  </si>
  <si>
    <t>03.2018</t>
  </si>
  <si>
    <t>Оказание услуг по обеспечению отдыха и оздоровления детей в детском оздоровительном лагере</t>
  </si>
  <si>
    <t>Срок осуществления планируемых закупок: 08.2017                                      Периодичность осуществления планируемых закупок:ежемесячно</t>
  </si>
  <si>
    <t>Обеспечение отдыха и оздоровления детей в детском оздоровительном лагере</t>
  </si>
  <si>
    <t>Планируемый срок: 08.2017   Периодичность:ежемесячно</t>
  </si>
  <si>
    <t>Поставка реактивов для химических лабораторий</t>
  </si>
  <si>
    <t xml:space="preserve">Поставка муфт  соединительных  фланцевых </t>
  </si>
  <si>
    <t>Поставка вакуумных регуляторов</t>
  </si>
  <si>
    <t>Поставка техпластины</t>
  </si>
  <si>
    <t>Поставка электродов</t>
  </si>
  <si>
    <t xml:space="preserve">Поставка тяжелых  чугунных люков </t>
  </si>
  <si>
    <t>Поставка прочистных стержней</t>
  </si>
  <si>
    <t>210</t>
  </si>
  <si>
    <t xml:space="preserve">Поставка преобразователя частоты </t>
  </si>
  <si>
    <t>01.2018</t>
  </si>
  <si>
    <t>Срок осуществления планируемых закупок: 01.2018                                      Периодичность осуществления планируемых закупок:единовременно</t>
  </si>
  <si>
    <t>Планируемый срок: 01.2018   Периодичность:единовременно</t>
  </si>
  <si>
    <t>Поставка электротельфера г/п 3,2 тн</t>
  </si>
  <si>
    <t>Поставка доуплотнителей раструбных</t>
  </si>
  <si>
    <t>Поставка задвижек чугунных  с обрезиненым  клином</t>
  </si>
  <si>
    <t>Поставка клапанов обратных чугунных</t>
  </si>
  <si>
    <t>Планируемый срок:12.2017   Периодичность:ежквартально</t>
  </si>
  <si>
    <t>Поставка хомутов ремонтных</t>
  </si>
  <si>
    <t>Поставка доуплотнителей раструбного соединения</t>
  </si>
  <si>
    <t>Поставка стальной трубы</t>
  </si>
  <si>
    <t>Поставка затворов Ду 800 с электроприводом</t>
  </si>
  <si>
    <t>Срок осуществления планируемых закупок:10.2017                                      Периодичность осуществления планируемых закупок:единовременно</t>
  </si>
  <si>
    <t>Поставка железобетонных изделий</t>
  </si>
  <si>
    <t>Срок осуществления планируемых закупок: 09.2017                                      Периодичность осуществления планируемых закупок:ежемесячно</t>
  </si>
  <si>
    <t>Поставка асфальта</t>
  </si>
  <si>
    <t>Планируемый срок: 09.2017   Периодичность:ежемесячно</t>
  </si>
  <si>
    <t>пар</t>
  </si>
  <si>
    <t>Поставка лабораторной мебели</t>
  </si>
  <si>
    <t xml:space="preserve">Поставка полиэтиленовых труб и комплектующих к ним </t>
  </si>
  <si>
    <t>Срок осуществления планируемых закупок: 04.2017                                      Периодичность осуществления планируемых закупок:единовременно</t>
  </si>
  <si>
    <t>Планируемый срок: 04.2017   Периодичность:единовременно</t>
  </si>
  <si>
    <t xml:space="preserve">Поставка трубы двухслойной гофрированной из полиэтилена и комплектующих к ней </t>
  </si>
  <si>
    <t>018     796</t>
  </si>
  <si>
    <t>пог.м       шт.</t>
  </si>
  <si>
    <t>Выполнение работ по проверке качества огнезащитной обработки деревянных  конструкций  и проведение испытания внутреннего и пожарного водопровода</t>
  </si>
  <si>
    <t>Оказание услуг по обязательному страхованию гражданской ответственности владельца опасного объекта за причинение вреда в результате аварии на опасном объекте</t>
  </si>
  <si>
    <t>Оказание услуг по метрологической поверке  средств измерения</t>
  </si>
  <si>
    <t>Оказание услуг по ремонту и поверке газоанализаторов Хоббит-Т</t>
  </si>
  <si>
    <t>Оказание услуг по ремонту и поверке переносных газоанализаторов ИГС-98</t>
  </si>
  <si>
    <t>Поставка преобразователя частоты 250 кВт</t>
  </si>
  <si>
    <t xml:space="preserve">Заключение договора водопользования в целью забора воды </t>
  </si>
  <si>
    <t>Планируемый срок: 03.2018   Периодичность:ежемесячно</t>
  </si>
  <si>
    <t>Срок осуществления планируемых закупок: 03.2018                                      Периодичность осуществления планируемых закупок:ежемесячно</t>
  </si>
  <si>
    <t>Закупка у единственного поставщка п.4 ч.1 ст.93</t>
  </si>
  <si>
    <t>Поставка  трубы полиэтиленовой</t>
  </si>
  <si>
    <t>Поставка трубы стальной</t>
  </si>
  <si>
    <t>Поставка стали листовой</t>
  </si>
  <si>
    <t>Поставка уголка стального</t>
  </si>
  <si>
    <t>Поставка болтов черных  (метизы)</t>
  </si>
  <si>
    <t>Поставка гаек  чёрных (метизы)</t>
  </si>
  <si>
    <t xml:space="preserve">Поставка полиэтиленовых труб и  комплектующих к ним </t>
  </si>
  <si>
    <t>Поставка кранов шаровых  25-50</t>
  </si>
  <si>
    <t>СМП</t>
  </si>
  <si>
    <t>Расчёт фоновых концентраций в фоновых створах: ГОСК Копаево, ОСК Слип, ОСК ВМЗ - по 24 показателям; ОСК ГЭС - по 21 показателю; Горьковское вдхр ОСВ1, Горьковское вдхр район ОАО Вымпел, Рыбинское вдхр - по 10 показателям</t>
  </si>
  <si>
    <t>Поставка электрической энергии</t>
  </si>
  <si>
    <t>Закупка у единственного поставщка п.29 ч.1 ст.93</t>
  </si>
  <si>
    <t>Поставка тепловой энергии</t>
  </si>
  <si>
    <t>233</t>
  </si>
  <si>
    <t>Гкал</t>
  </si>
  <si>
    <t>Закупка у единственного поставщка п.1 ч.1 ст.93</t>
  </si>
  <si>
    <t>Услуги сотовой связи</t>
  </si>
  <si>
    <t>Оказание услуг междугородной и международной телефонной свзи</t>
  </si>
  <si>
    <t>Оказание услуг сотовой связи</t>
  </si>
  <si>
    <t>Оказание услуг телефонной  связи</t>
  </si>
  <si>
    <t>Услуги телефонной  связи</t>
  </si>
  <si>
    <t>Услуги междугородной и международной телефонной свзи</t>
  </si>
  <si>
    <t>246</t>
  </si>
  <si>
    <t>1300</t>
  </si>
  <si>
    <t>1400</t>
  </si>
  <si>
    <t>1600</t>
  </si>
  <si>
    <t>28000</t>
  </si>
  <si>
    <t>запрос котировок</t>
  </si>
  <si>
    <t>ед.поставщик до 100 тыс.</t>
  </si>
  <si>
    <t>Поставка природного газа</t>
  </si>
  <si>
    <t>85</t>
  </si>
  <si>
    <t>70</t>
  </si>
  <si>
    <t>600</t>
  </si>
  <si>
    <t>120</t>
  </si>
  <si>
    <t>Поставка хлора жидкого в контейнерах</t>
  </si>
  <si>
    <t>170</t>
  </si>
  <si>
    <t>Поставка флокулянта</t>
  </si>
  <si>
    <t>3,3</t>
  </si>
  <si>
    <t xml:space="preserve">Поставка сульфата алюминия </t>
  </si>
  <si>
    <t>Оказание услуг по государственной физической охране объектов посредством выставления военизированных постов охраны</t>
  </si>
  <si>
    <t>Оказание услуг по обязательному страхованию гражданской ответственности владельцев транспортных средств (ОСАГО)</t>
  </si>
  <si>
    <t>Срок осуществления планируемых закупок: 12.2018                                      Периодичность осуществления планируемых закупок:единовременно</t>
  </si>
  <si>
    <t>80</t>
  </si>
  <si>
    <t>Планируемый срок: 12.2018   Периодичность:единовременно</t>
  </si>
  <si>
    <t>Поставка сжатого газа</t>
  </si>
  <si>
    <t>113</t>
  </si>
  <si>
    <t>1680</t>
  </si>
  <si>
    <t>16800</t>
  </si>
  <si>
    <t>Поставка бензина  и дизельного топлива</t>
  </si>
  <si>
    <t>л</t>
  </si>
  <si>
    <t>112</t>
  </si>
  <si>
    <t>Оказание услуг по обслуживанию приборов мониторинга транспортных средств</t>
  </si>
  <si>
    <t>Оказание услуг по мониторингу за состоянием технических средств охраны объектов и обеспечение выездов по сигналам "тревога"</t>
  </si>
  <si>
    <t>Оказание услуг по мониторингу технических средств тревожной сигнализации и  осуществление технического обслуживания</t>
  </si>
  <si>
    <t>Оказание услуг  по эксплуатационно-техническому обслуживанию средств тревожной сигнализации</t>
  </si>
  <si>
    <t>Оказание услуг по эксплуатационно-техническому обслуживанию средств охранной сигнализации</t>
  </si>
  <si>
    <t>Оказание услуг по предоставлению прогноза неблагоприятных метеорологических условия  в атмосферном воздухе</t>
  </si>
  <si>
    <t>Оказание услуги  телематических служб по доступу к глобальной сети Интернет по каналу симметричного доступа с выделением 1 IP-адреса</t>
  </si>
  <si>
    <t>Оказание услуг по информационному обновлению и обслуживанию справочно-информационных баз ранее установленной справочной информационно - правовой системы «Консультант Плюс»</t>
  </si>
  <si>
    <t>Оказание услуг по информационному обновлению и обслуживанию справочно-информационных баз ранее установленной справочной информационно - правовой системы «Гарант Сервис»</t>
  </si>
  <si>
    <t>Информационное обслуживание</t>
  </si>
  <si>
    <t xml:space="preserve">Оказание услуг по проведению санитарно-гигиенических исследований воды </t>
  </si>
  <si>
    <t>150</t>
  </si>
  <si>
    <t>Оказание услуг по предрейсовым медосмотрам водителей транспортных средств</t>
  </si>
  <si>
    <t>Выполнение работ по энергетическому обследованию, разработке программы энергосбережения и выдачи энергетического паспорта</t>
  </si>
  <si>
    <t xml:space="preserve">Оказание услуг по проведению санитарно-гигиенических исследований питьевой и сточной воды </t>
  </si>
  <si>
    <t>Оказание услуг по сбору и транспортированию, размещение  твердых бытовых отходов (ТБО)</t>
  </si>
  <si>
    <t>Проведение инструментального контроля источников выбросов загрязняющих веществ в атмосферный воздух</t>
  </si>
  <si>
    <t>100</t>
  </si>
  <si>
    <t>Поставка цемента М 500</t>
  </si>
  <si>
    <t>Поставка кирпича красного М 200</t>
  </si>
  <si>
    <t>Поставка кирпича силикатного  белого</t>
  </si>
  <si>
    <t>Поставка изделий из ПВХ (окна пластиковые)</t>
  </si>
  <si>
    <t>Поставка автозапчастей</t>
  </si>
  <si>
    <t>Ед.поставщик до 100 т.руб.</t>
  </si>
  <si>
    <t>СГОЗ-ед.пост.</t>
  </si>
  <si>
    <t>ед.поставщик монополии</t>
  </si>
  <si>
    <t>Срок осуществления планируемых закупок: 06.2017                                      Периодичность осуществления планируемых закупок:ежеквартально</t>
  </si>
  <si>
    <t>Планируемый срок: 07.2017   Периодичность:ежеквартально</t>
  </si>
  <si>
    <t>Поставка ремкомплектов для водоразборных колонок</t>
  </si>
  <si>
    <t xml:space="preserve">Поставка подшипников </t>
  </si>
  <si>
    <t>Выполнение работ по составлению  проекта  приведение хлораторных в соответствии с требованиями правил промышленной безопасности</t>
  </si>
  <si>
    <t>Оказание услуг по приёму и использовванию отходов 4,5 классов опасности (ил избыточный, осадок после песколовки)</t>
  </si>
  <si>
    <t>76</t>
  </si>
  <si>
    <t>Проведение инструментального контроля за выбросами загрязняющих веществ в атмосферный воздух при угрозе возникновения неблапгоприятных метеорологических условий</t>
  </si>
  <si>
    <t>Срок осуществления планируемых закупок: 12.2018                                      Периодичность осуществления планируемых закупок:ежеквартально</t>
  </si>
  <si>
    <t>Проведение инструментального контроля за токсичностью сточных вод, сбрасываемых после очистки с очистных сооружений</t>
  </si>
  <si>
    <t>Планируемый срок: 12.2018   Периодичность:ежеквартально</t>
  </si>
  <si>
    <t>Оказание услуг по обучению по программе "Специалист  по противопожарной профилактике"</t>
  </si>
  <si>
    <t>обучение</t>
  </si>
  <si>
    <t>чел.</t>
  </si>
  <si>
    <t>Оказание услуг по обучению по программе "Первая доврачебная помощь при несчастном случае на производстве "</t>
  </si>
  <si>
    <t xml:space="preserve">Обучение </t>
  </si>
  <si>
    <t>Оказание услуг по обучению по программе "Санитарно-гигиеническое обучение "</t>
  </si>
  <si>
    <t>Оказание услуг по обучению по программе "Охрана труда ( 40 часовая программа) "</t>
  </si>
  <si>
    <t>Обучение</t>
  </si>
  <si>
    <t>Планируемый срок: 10.2018   Периодичность:единовременно</t>
  </si>
  <si>
    <t>Оказание услуг по обучению по программе "Электробезопасность с группой допуска»"</t>
  </si>
  <si>
    <t>Проведение аттестации нештатного газоспасательного формирования</t>
  </si>
  <si>
    <t>Аттестация</t>
  </si>
  <si>
    <t>Оказание услуг по обучению по программе "Эксплуатация тепловых установок и тепловых сетей "</t>
  </si>
  <si>
    <t>Планируемый срок: 08.2018   Периодичность:единовременно</t>
  </si>
  <si>
    <t>Оказание услуг по обучению по программе "Пожарно-технический минимум для электрогазосварщиков"</t>
  </si>
  <si>
    <t>Оказание услуг по обучению по программе "Безопасность строительства и осуществление строительного контроля "</t>
  </si>
  <si>
    <r>
      <t>10</t>
    </r>
    <r>
      <rPr>
        <vertAlign val="superscript"/>
        <sz val="7.5"/>
        <rFont val="Times New Roman"/>
        <family val="1"/>
      </rPr>
      <t>3</t>
    </r>
    <r>
      <rPr>
        <sz val="7.5"/>
        <rFont val="Times New Roman"/>
        <family val="1"/>
      </rPr>
      <t xml:space="preserve">  м</t>
    </r>
    <r>
      <rPr>
        <vertAlign val="superscript"/>
        <sz val="7.5"/>
        <rFont val="Times New Roman"/>
        <family val="1"/>
      </rPr>
      <t>3</t>
    </r>
  </si>
  <si>
    <r>
      <t>10</t>
    </r>
    <r>
      <rPr>
        <vertAlign val="superscript"/>
        <sz val="7.5"/>
        <rFont val="Times New Roman"/>
        <family val="1"/>
      </rPr>
      <t>3</t>
    </r>
    <r>
      <rPr>
        <sz val="7.5"/>
        <rFont val="Times New Roman"/>
        <family val="1"/>
      </rPr>
      <t xml:space="preserve"> м</t>
    </r>
    <r>
      <rPr>
        <vertAlign val="superscript"/>
        <sz val="7.5"/>
        <rFont val="Times New Roman"/>
        <family val="1"/>
      </rPr>
      <t>3</t>
    </r>
  </si>
  <si>
    <r>
      <t xml:space="preserve"> м</t>
    </r>
    <r>
      <rPr>
        <vertAlign val="superscript"/>
        <sz val="7.5"/>
        <rFont val="Times New Roman"/>
        <family val="1"/>
      </rPr>
      <t>3</t>
    </r>
  </si>
  <si>
    <t>Поставка оборудования для системы дозирования газообразного хлора</t>
  </si>
  <si>
    <t xml:space="preserve">Запреты на допуск товаров, работ, услуг, а также ограничения и условия допуска товаров, работ, услуг для целей осуществления закупок в соответствии со статьей 14 Федерального закона №44-ФЗ: </t>
  </si>
  <si>
    <t>Оказание услуг по проведению экспертизы промышленной безопасности баллонов-грязевиков хлораторной ОСВ-2</t>
  </si>
  <si>
    <t>Поставка преобразователя частоты 630 квт 6кв</t>
  </si>
  <si>
    <t>Поставка 2-х насосных агрегатов со шкафом управления</t>
  </si>
  <si>
    <t>Выполнение проекта  межевания територии линейного объекта</t>
  </si>
  <si>
    <t>Закупка у единственного поставщка п.8 ч.1 ст.93</t>
  </si>
  <si>
    <t>Оказание услуг комплексного почтового обслуживания</t>
  </si>
  <si>
    <t>Почтовое обслуживание</t>
  </si>
  <si>
    <t xml:space="preserve">Итого </t>
  </si>
  <si>
    <t>2100                    600</t>
  </si>
  <si>
    <t>Срок осуществления планируемых закупок: 04.2017                                      Периодичность осуществления планируемых закупок:ежеквартально</t>
  </si>
  <si>
    <t>Поставка люков полимерных</t>
  </si>
  <si>
    <t xml:space="preserve">Оказание услуг по проведению аудита бухгалтерской отчётности </t>
  </si>
  <si>
    <t>аудиторские услуги</t>
  </si>
  <si>
    <t xml:space="preserve">Поставка люков полимерных </t>
  </si>
  <si>
    <t>396</t>
  </si>
  <si>
    <r>
      <t xml:space="preserve">общая сумма начальных (максимальных) цен контрактов - в случае определения поставщика (подрядчика, исполнителя) путем проведения запроса котировок в соответствии со статьей 72 Федерального закона </t>
    </r>
    <r>
      <rPr>
        <i/>
        <sz val="10"/>
        <rFont val="Arial CYR"/>
        <family val="0"/>
      </rPr>
      <t xml:space="preserve"> 44</t>
    </r>
  </si>
  <si>
    <t>УТВЕРЖДАЮ</t>
  </si>
  <si>
    <t>Генеральный директор МУП ГО г.Рыбинск "Водоканал"</t>
  </si>
  <si>
    <t>_____________________А.Н.Захаров.</t>
  </si>
  <si>
    <t>"________" ___________________2016</t>
  </si>
  <si>
    <t>ИТОГО</t>
  </si>
  <si>
    <r>
      <t xml:space="preserve">общая сумма начальных (максимальных) цен контрактов - в случае определения поставщика (подрядчика, исполнителя) путем проведения запроса котировок в соответствии со статьей 72 Федерального закона </t>
    </r>
    <r>
      <rPr>
        <i/>
        <sz val="10"/>
        <rFont val="Times New Roman"/>
        <family val="1"/>
      </rPr>
      <t xml:space="preserve"> 44</t>
    </r>
  </si>
  <si>
    <t>СОГЛАСОВАНО:</t>
  </si>
  <si>
    <t>В.Г.Родионов</t>
  </si>
  <si>
    <t>Т.Н.Бондаренко</t>
  </si>
  <si>
    <t>Главный бухгалтер</t>
  </si>
  <si>
    <t>Главный инженер</t>
  </si>
  <si>
    <t>О.А.Крюкова</t>
  </si>
  <si>
    <t>С.Б.Селезнёв</t>
  </si>
  <si>
    <t>200</t>
  </si>
  <si>
    <t>Исполнительный директор-                                                    руководитель контрактной службы</t>
  </si>
  <si>
    <t xml:space="preserve">Зам.генерального директора                                                                    по экономике и финансам </t>
  </si>
  <si>
    <t>Открытый конкурс</t>
  </si>
  <si>
    <t xml:space="preserve">обоснования закупок товаров, работ и услуг для обеспечения государственных и муниципальных </t>
  </si>
  <si>
    <t>нужд при формировании и утверждении плана закупок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</si>
  <si>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</si>
  <si>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ФОРМА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</si>
  <si>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</si>
  <si>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</si>
  <si>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</si>
  <si>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лекарственные препараты, закупаемые в соответствии с пунктом 7 части 2 статьи 83 Федерального закона №46</t>
  </si>
  <si>
    <r>
      <t xml:space="preserve">общая сумма начальных (максимальных) цен контрактов - в случае определения поставщика (подрядчика, исполнителя) путем проведения запроса котировок в соответствии со статьей 72 Федерального закона </t>
    </r>
    <r>
      <rPr>
        <i/>
        <sz val="10"/>
        <rFont val="Times New Roman"/>
        <family val="1"/>
      </rPr>
      <t xml:space="preserve"> 46</t>
    </r>
  </si>
  <si>
    <t>общая сумма начальных (максимальных) цен контрактов, которые планируется заключить с субъектами малого предпринимательства или социально ориентированными некоммерческими организациями в соответствии со статьей 30 Федерального закона №46</t>
  </si>
  <si>
    <t>Вид документа (базовый (0); изменённый (порядковый код изменения плана закупок)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</si>
  <si>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</si>
  <si>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“О контрактной системе в сфере закупок товаров, работ, услуг для обеспечения государственных и муниципальных нужд” 
(далее –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</si>
  <si>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</si>
  <si>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</si>
  <si>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</si>
  <si>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дополни-тельных требований к участникам закупки (при наличии таких требований)</t>
  </si>
  <si>
    <t xml:space="preserve">метод сопоставимых рыночных цен </t>
  </si>
  <si>
    <t>-</t>
  </si>
  <si>
    <t>тарифный метод</t>
  </si>
  <si>
    <t>проектно-сметный метод</t>
  </si>
  <si>
    <r>
      <t xml:space="preserve">общая сумма начальных (максимальных) цен контрактов - в случае определения поставщика (подрядчика, исполнителя) путем проведения запроса котировок в соответствии со статьей 72 Федерального закона </t>
    </r>
    <r>
      <rPr>
        <i/>
        <sz val="7.5"/>
        <rFont val="Arial CYR"/>
        <family val="0"/>
      </rPr>
      <t xml:space="preserve"> 46</t>
    </r>
  </si>
  <si>
    <t>п.2 ст.72 №44-ФЗ</t>
  </si>
  <si>
    <t>ст.59 №44-ФЗ</t>
  </si>
  <si>
    <t>п.8 ч.1 ст.94 №44-ФЗ</t>
  </si>
  <si>
    <t>ст.48 №44-ФЗ</t>
  </si>
  <si>
    <t>п.6 ч.1 ст.93 №44-ФЗ</t>
  </si>
  <si>
    <t xml:space="preserve"> п.29 ч.1 ст.93 №44-ФЗ</t>
  </si>
  <si>
    <t>п.1 ч.1 ст.93 №44-ФЗ</t>
  </si>
  <si>
    <t>п.8 ч.1 ст.93 №44-ФЗ</t>
  </si>
  <si>
    <t>затратный метод</t>
  </si>
  <si>
    <t>п.4 ч.1 ст.93 №44-ФЗ4</t>
  </si>
  <si>
    <r>
      <t>10</t>
    </r>
    <r>
      <rPr>
        <vertAlign val="superscript"/>
        <sz val="7.5"/>
        <rFont val="Times New Roman"/>
        <family val="1"/>
      </rPr>
      <t>3</t>
    </r>
    <r>
      <rPr>
        <sz val="7.5"/>
        <rFont val="Times New Roman"/>
        <family val="1"/>
      </rPr>
      <t xml:space="preserve"> квтч</t>
    </r>
  </si>
  <si>
    <t>Планируемый срок: 03.2017   Периодичность:ежеквартально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</si>
</sst>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"/>
    <numFmt numFmtId="172" formatCode="#,##0.000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sz val="7.5"/>
      <name val="Arial CYR"/>
      <family val="0"/>
    </font>
    <font>
      <b/>
      <sz val="10"/>
      <name val="Times New Roman"/>
      <family val="1"/>
    </font>
    <font>
      <sz val="7.5"/>
      <name val="Arial"/>
      <family val="2"/>
    </font>
    <font>
      <vertAlign val="superscript"/>
      <sz val="7.5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i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7.5"/>
      <color indexed="10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7.5"/>
      <color rgb="FFFF0000"/>
      <name val="Times New Roman"/>
      <family val="1"/>
    </font>
    <font>
      <sz val="8"/>
      <color rgb="FFFF0000"/>
      <name val="Times New Roman"/>
      <family val="1"/>
    </font>
    <font>
      <sz val="7.5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6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left" vertical="top"/>
    </xf>
    <xf numFmtId="0" fontId="64" fillId="33" borderId="10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left" vertical="top"/>
    </xf>
    <xf numFmtId="49" fontId="65" fillId="33" borderId="11" xfId="0" applyNumberFormat="1" applyFont="1" applyFill="1" applyBorder="1" applyAlignment="1">
      <alignment horizontal="center" vertical="top"/>
    </xf>
    <xf numFmtId="49" fontId="64" fillId="33" borderId="11" xfId="0" applyNumberFormat="1" applyFont="1" applyFill="1" applyBorder="1" applyAlignment="1">
      <alignment horizontal="center" vertical="top"/>
    </xf>
    <xf numFmtId="0" fontId="64" fillId="33" borderId="0" xfId="0" applyFont="1" applyFill="1" applyAlignment="1">
      <alignment horizontal="left" vertical="top"/>
    </xf>
    <xf numFmtId="0" fontId="6" fillId="33" borderId="11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left" vertical="top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1" fillId="37" borderId="11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Alignment="1">
      <alignment/>
    </xf>
    <xf numFmtId="4" fontId="6" fillId="33" borderId="11" xfId="0" applyNumberFormat="1" applyFont="1" applyFill="1" applyBorder="1" applyAlignment="1">
      <alignment horizontal="center" vertical="top"/>
    </xf>
    <xf numFmtId="169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/>
    </xf>
    <xf numFmtId="3" fontId="6" fillId="33" borderId="11" xfId="0" applyNumberFormat="1" applyFont="1" applyFill="1" applyBorder="1" applyAlignment="1">
      <alignment horizontal="center" vertical="top"/>
    </xf>
    <xf numFmtId="0" fontId="6" fillId="33" borderId="13" xfId="0" applyNumberFormat="1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2" fontId="6" fillId="33" borderId="11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3" fontId="1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66" fillId="38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38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49" fontId="6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top" wrapText="1"/>
    </xf>
    <xf numFmtId="0" fontId="66" fillId="39" borderId="0" xfId="0" applyFont="1" applyFill="1" applyAlignment="1">
      <alignment horizontal="left" vertical="top"/>
    </xf>
    <xf numFmtId="0" fontId="1" fillId="36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7" fillId="33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49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 wrapText="1"/>
    </xf>
    <xf numFmtId="169" fontId="6" fillId="33" borderId="11" xfId="0" applyNumberFormat="1" applyFont="1" applyFill="1" applyBorder="1" applyAlignment="1">
      <alignment horizontal="center" vertical="top"/>
    </xf>
    <xf numFmtId="1" fontId="6" fillId="33" borderId="11" xfId="0" applyNumberFormat="1" applyFont="1" applyFill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0" fontId="1" fillId="40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7" fillId="33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/>
    </xf>
    <xf numFmtId="49" fontId="1" fillId="33" borderId="11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/>
    </xf>
    <xf numFmtId="2" fontId="1" fillId="33" borderId="0" xfId="0" applyNumberFormat="1" applyFont="1" applyFill="1" applyBorder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4" fontId="17" fillId="33" borderId="11" xfId="0" applyNumberFormat="1" applyFont="1" applyFill="1" applyBorder="1" applyAlignment="1">
      <alignment horizontal="center" vertical="center" wrapText="1"/>
    </xf>
    <xf numFmtId="169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vertical="top"/>
    </xf>
    <xf numFmtId="49" fontId="1" fillId="33" borderId="13" xfId="0" applyNumberFormat="1" applyFont="1" applyFill="1" applyBorder="1" applyAlignment="1">
      <alignment vertical="top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49" fontId="17" fillId="33" borderId="13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/>
    </xf>
    <xf numFmtId="0" fontId="66" fillId="33" borderId="0" xfId="0" applyFont="1" applyFill="1" applyAlignment="1">
      <alignment horizontal="left" vertical="top"/>
    </xf>
    <xf numFmtId="0" fontId="66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top" wrapText="1"/>
    </xf>
    <xf numFmtId="49" fontId="1" fillId="33" borderId="13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top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49" fontId="5" fillId="33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left" vertical="top"/>
    </xf>
    <xf numFmtId="49" fontId="5" fillId="33" borderId="13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2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20" xfId="0" applyNumberFormat="1" applyFont="1" applyFill="1" applyBorder="1" applyAlignment="1">
      <alignment horizontal="center" vertical="top"/>
    </xf>
    <xf numFmtId="49" fontId="5" fillId="33" borderId="22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top"/>
    </xf>
    <xf numFmtId="49" fontId="5" fillId="33" borderId="21" xfId="0" applyNumberFormat="1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23" xfId="0" applyNumberFormat="1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5" fillId="33" borderId="24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right" vertical="top"/>
    </xf>
    <xf numFmtId="49" fontId="5" fillId="33" borderId="23" xfId="0" applyNumberFormat="1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center" vertical="top"/>
    </xf>
    <xf numFmtId="49" fontId="5" fillId="33" borderId="24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/>
    </xf>
    <xf numFmtId="49" fontId="12" fillId="33" borderId="12" xfId="0" applyNumberFormat="1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9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/>
    </xf>
    <xf numFmtId="49" fontId="12" fillId="33" borderId="13" xfId="0" applyNumberFormat="1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/>
    </xf>
    <xf numFmtId="1" fontId="7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 horizontal="left" vertical="top"/>
    </xf>
    <xf numFmtId="2" fontId="7" fillId="33" borderId="13" xfId="0" applyNumberFormat="1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11" fillId="33" borderId="11" xfId="0" applyNumberFormat="1" applyFont="1" applyFill="1" applyBorder="1" applyAlignment="1">
      <alignment horizontal="left"/>
    </xf>
    <xf numFmtId="2" fontId="1" fillId="33" borderId="0" xfId="0" applyNumberFormat="1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9" fontId="1" fillId="33" borderId="0" xfId="0" applyNumberFormat="1" applyFont="1" applyFill="1" applyAlignment="1">
      <alignment horizontal="left"/>
    </xf>
    <xf numFmtId="49" fontId="1" fillId="33" borderId="12" xfId="0" applyNumberFormat="1" applyFont="1" applyFill="1" applyBorder="1" applyAlignment="1">
      <alignment horizontal="left" vertical="top"/>
    </xf>
    <xf numFmtId="49" fontId="1" fillId="33" borderId="13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2" fontId="2" fillId="33" borderId="11" xfId="0" applyNumberFormat="1" applyFont="1" applyFill="1" applyBorder="1" applyAlignment="1">
      <alignment horizontal="center" vertical="top"/>
    </xf>
    <xf numFmtId="2" fontId="6" fillId="33" borderId="0" xfId="0" applyNumberFormat="1" applyFont="1" applyFill="1" applyAlignment="1">
      <alignment horizontal="left" vertical="top"/>
    </xf>
    <xf numFmtId="49" fontId="17" fillId="33" borderId="11" xfId="0" applyNumberFormat="1" applyFont="1" applyFill="1" applyBorder="1" applyAlignment="1">
      <alignment horizontal="center" vertical="top"/>
    </xf>
    <xf numFmtId="49" fontId="17" fillId="33" borderId="12" xfId="0" applyNumberFormat="1" applyFont="1" applyFill="1" applyBorder="1" applyAlignment="1">
      <alignment horizontal="center" vertical="top"/>
    </xf>
    <xf numFmtId="49" fontId="17" fillId="33" borderId="13" xfId="0" applyNumberFormat="1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/>
    </xf>
    <xf numFmtId="3" fontId="17" fillId="33" borderId="11" xfId="0" applyNumberFormat="1" applyFont="1" applyFill="1" applyBorder="1" applyAlignment="1">
      <alignment horizontal="center" vertical="top"/>
    </xf>
    <xf numFmtId="0" fontId="17" fillId="33" borderId="11" xfId="0" applyNumberFormat="1" applyFont="1" applyFill="1" applyBorder="1" applyAlignment="1">
      <alignment horizontal="center" vertical="top"/>
    </xf>
    <xf numFmtId="0" fontId="17" fillId="33" borderId="11" xfId="0" applyNumberFormat="1" applyFont="1" applyFill="1" applyBorder="1" applyAlignment="1">
      <alignment horizontal="center" vertical="top" wrapText="1"/>
    </xf>
    <xf numFmtId="49" fontId="17" fillId="33" borderId="10" xfId="0" applyNumberFormat="1" applyFont="1" applyFill="1" applyBorder="1" applyAlignment="1">
      <alignment horizontal="center" vertical="top" wrapText="1"/>
    </xf>
    <xf numFmtId="0" fontId="17" fillId="33" borderId="10" xfId="0" applyNumberFormat="1" applyFont="1" applyFill="1" applyBorder="1" applyAlignment="1">
      <alignment horizontal="center" vertical="top"/>
    </xf>
    <xf numFmtId="49" fontId="17" fillId="33" borderId="10" xfId="0" applyNumberFormat="1" applyFont="1" applyFill="1" applyBorder="1" applyAlignment="1">
      <alignment horizontal="center" vertical="top"/>
    </xf>
    <xf numFmtId="0" fontId="17" fillId="33" borderId="12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top"/>
    </xf>
    <xf numFmtId="49" fontId="5" fillId="33" borderId="17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top"/>
    </xf>
    <xf numFmtId="49" fontId="5" fillId="33" borderId="0" xfId="0" applyNumberFormat="1" applyFont="1" applyFill="1" applyBorder="1" applyAlignment="1">
      <alignment horizontal="left" vertical="top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0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169" fontId="9" fillId="33" borderId="11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Alignment="1">
      <alignment horizontal="center" vertical="center"/>
    </xf>
    <xf numFmtId="0" fontId="0" fillId="33" borderId="13" xfId="0" applyFill="1" applyBorder="1" applyAlignment="1">
      <alignment/>
    </xf>
    <xf numFmtId="0" fontId="16" fillId="33" borderId="13" xfId="0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left" vertical="top" wrapText="1"/>
    </xf>
    <xf numFmtId="3" fontId="18" fillId="33" borderId="11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297"/>
  <sheetViews>
    <sheetView view="pageBreakPreview" zoomScale="120" zoomScaleSheetLayoutView="120" zoomScalePageLayoutView="0" workbookViewId="0" topLeftCell="A5">
      <selection activeCell="A8" sqref="A1:AX16384"/>
    </sheetView>
  </sheetViews>
  <sheetFormatPr defaultColWidth="9.00390625" defaultRowHeight="12.75" outlineLevelRow="1"/>
  <cols>
    <col min="1" max="1" width="8.00390625" style="163" customWidth="1"/>
    <col min="2" max="2" width="6.625" style="163" customWidth="1"/>
    <col min="3" max="3" width="13.625" style="163" customWidth="1"/>
    <col min="4" max="4" width="7.25390625" style="55" customWidth="1"/>
    <col min="5" max="5" width="11.75390625" style="163" customWidth="1"/>
    <col min="6" max="10" width="9.125" style="163" customWidth="1"/>
    <col min="11" max="11" width="5.25390625" style="163" customWidth="1"/>
    <col min="12" max="12" width="6.00390625" style="62" customWidth="1"/>
    <col min="13" max="13" width="6.625" style="127" customWidth="1"/>
    <col min="14" max="14" width="7.125" style="127" customWidth="1"/>
    <col min="15" max="15" width="6.25390625" style="127" customWidth="1"/>
    <col min="16" max="16" width="6.00390625" style="127" customWidth="1"/>
    <col min="17" max="17" width="6.875" style="127" customWidth="1"/>
    <col min="18" max="18" width="7.875" style="127" customWidth="1"/>
    <col min="19" max="19" width="5.25390625" style="127" customWidth="1"/>
    <col min="20" max="20" width="5.875" style="127" customWidth="1"/>
    <col min="21" max="21" width="8.125" style="127" customWidth="1"/>
    <col min="22" max="22" width="7.75390625" style="127" customWidth="1"/>
    <col min="23" max="23" width="6.75390625" style="127" customWidth="1"/>
    <col min="24" max="24" width="18.00390625" style="62" customWidth="1"/>
    <col min="25" max="26" width="12.875" style="62" customWidth="1"/>
    <col min="27" max="27" width="12.875" style="127" customWidth="1"/>
    <col min="28" max="28" width="12.875" style="62" customWidth="1"/>
    <col min="29" max="30" width="12.875" style="127" customWidth="1"/>
    <col min="31" max="32" width="12.875" style="62" customWidth="1"/>
    <col min="33" max="50" width="9.125" style="163" customWidth="1"/>
    <col min="51" max="16384" width="9.125" style="1" customWidth="1"/>
  </cols>
  <sheetData>
    <row r="1" ht="12.75">
      <c r="AE1" s="62" t="s">
        <v>471</v>
      </c>
    </row>
    <row r="2" spans="27:32" ht="15.75">
      <c r="AA2" s="219" t="s">
        <v>472</v>
      </c>
      <c r="AB2" s="219"/>
      <c r="AC2" s="219"/>
      <c r="AD2" s="219"/>
      <c r="AE2" s="219"/>
      <c r="AF2" s="219"/>
    </row>
    <row r="3" spans="27:32" ht="13.5" customHeight="1">
      <c r="AA3" s="220" t="s">
        <v>473</v>
      </c>
      <c r="AB3" s="220"/>
      <c r="AC3" s="220"/>
      <c r="AD3" s="220"/>
      <c r="AE3" s="220"/>
      <c r="AF3" s="220"/>
    </row>
    <row r="4" spans="27:32" ht="15.75">
      <c r="AA4" s="220" t="s">
        <v>474</v>
      </c>
      <c r="AB4" s="220"/>
      <c r="AC4" s="220"/>
      <c r="AD4" s="220"/>
      <c r="AE4" s="220"/>
      <c r="AF4" s="220"/>
    </row>
    <row r="5" spans="1:50" s="2" customFormat="1" ht="15.75">
      <c r="A5" s="245" t="s">
        <v>75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</row>
    <row r="6" spans="1:50" s="2" customFormat="1" ht="17.25" customHeight="1">
      <c r="A6" s="245" t="s">
        <v>74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</row>
    <row r="7" spans="1:50" s="2" customFormat="1" ht="15.75">
      <c r="A7" s="245" t="s">
        <v>73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</row>
    <row r="8" spans="1:50" s="2" customFormat="1" ht="18" customHeight="1">
      <c r="A8" s="246"/>
      <c r="B8" s="246"/>
      <c r="C8" s="246"/>
      <c r="D8" s="247"/>
      <c r="E8" s="246"/>
      <c r="F8" s="246"/>
      <c r="G8" s="246"/>
      <c r="H8" s="246"/>
      <c r="I8" s="246"/>
      <c r="J8" s="246"/>
      <c r="K8" s="246"/>
      <c r="L8" s="61"/>
      <c r="M8" s="248"/>
      <c r="N8" s="248"/>
      <c r="O8" s="249" t="s">
        <v>145</v>
      </c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61"/>
      <c r="AA8" s="248"/>
      <c r="AB8" s="61"/>
      <c r="AC8" s="248"/>
      <c r="AD8" s="248"/>
      <c r="AE8" s="61"/>
      <c r="AF8" s="61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</row>
    <row r="9" ht="18" customHeight="1"/>
    <row r="10" spans="1:50" s="4" customFormat="1" ht="18" customHeight="1">
      <c r="A10" s="250"/>
      <c r="B10" s="250"/>
      <c r="C10" s="250"/>
      <c r="D10" s="251"/>
      <c r="E10" s="250"/>
      <c r="F10" s="250"/>
      <c r="G10" s="250"/>
      <c r="H10" s="250"/>
      <c r="I10" s="250"/>
      <c r="J10" s="250"/>
      <c r="K10" s="250"/>
      <c r="L10" s="63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63"/>
      <c r="Y10" s="63"/>
      <c r="Z10" s="63"/>
      <c r="AA10" s="252"/>
      <c r="AB10" s="253" t="s">
        <v>31</v>
      </c>
      <c r="AC10" s="254"/>
      <c r="AD10" s="254"/>
      <c r="AE10" s="254"/>
      <c r="AF10" s="255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</row>
    <row r="11" spans="1:50" s="4" customFormat="1" ht="15" customHeight="1">
      <c r="A11" s="250"/>
      <c r="B11" s="250"/>
      <c r="C11" s="250"/>
      <c r="D11" s="251"/>
      <c r="E11" s="250"/>
      <c r="F11" s="250"/>
      <c r="G11" s="250"/>
      <c r="H11" s="250"/>
      <c r="I11" s="250"/>
      <c r="J11" s="250"/>
      <c r="K11" s="250"/>
      <c r="L11" s="63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63"/>
      <c r="Y11" s="63"/>
      <c r="Z11" s="63"/>
      <c r="AA11" s="256"/>
      <c r="AB11" s="257"/>
      <c r="AC11" s="257"/>
      <c r="AD11" s="257"/>
      <c r="AE11" s="257"/>
      <c r="AF11" s="257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</row>
    <row r="12" spans="1:50" s="4" customFormat="1" ht="18.75" customHeight="1">
      <c r="A12" s="250"/>
      <c r="B12" s="258" t="s">
        <v>38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9"/>
      <c r="T12" s="259"/>
      <c r="U12" s="260"/>
      <c r="V12" s="252"/>
      <c r="W12" s="252"/>
      <c r="X12" s="63"/>
      <c r="Y12" s="63"/>
      <c r="Z12" s="63"/>
      <c r="AA12" s="256" t="s">
        <v>76</v>
      </c>
      <c r="AB12" s="261" t="s">
        <v>98</v>
      </c>
      <c r="AC12" s="261"/>
      <c r="AD12" s="261"/>
      <c r="AE12" s="261"/>
      <c r="AF12" s="261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</row>
    <row r="13" spans="1:50" s="4" customFormat="1" ht="18.75" customHeight="1">
      <c r="A13" s="250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9"/>
      <c r="T13" s="259"/>
      <c r="U13" s="260"/>
      <c r="V13" s="252"/>
      <c r="W13" s="252"/>
      <c r="X13" s="63"/>
      <c r="Y13" s="63"/>
      <c r="Z13" s="63"/>
      <c r="AA13" s="256" t="s">
        <v>32</v>
      </c>
      <c r="AB13" s="261" t="s">
        <v>146</v>
      </c>
      <c r="AC13" s="261"/>
      <c r="AD13" s="261"/>
      <c r="AE13" s="261"/>
      <c r="AF13" s="261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</row>
    <row r="14" spans="1:50" s="4" customFormat="1" ht="18.75" customHeight="1">
      <c r="A14" s="250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59"/>
      <c r="T14" s="259"/>
      <c r="U14" s="260"/>
      <c r="V14" s="252"/>
      <c r="W14" s="252"/>
      <c r="X14" s="63"/>
      <c r="Y14" s="63"/>
      <c r="Z14" s="63"/>
      <c r="AA14" s="256" t="s">
        <v>33</v>
      </c>
      <c r="AB14" s="261" t="s">
        <v>147</v>
      </c>
      <c r="AC14" s="261"/>
      <c r="AD14" s="261"/>
      <c r="AE14" s="261"/>
      <c r="AF14" s="261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</row>
    <row r="15" spans="1:50" s="4" customFormat="1" ht="18.75" customHeight="1">
      <c r="A15" s="250"/>
      <c r="B15" s="263" t="str">
        <f>ПЗ!A15</f>
        <v>Муниципальное унитарное предприятие городского округа город Рыбинск "Водоканал"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59"/>
      <c r="T15" s="259"/>
      <c r="U15" s="260"/>
      <c r="V15" s="252"/>
      <c r="W15" s="252"/>
      <c r="X15" s="63"/>
      <c r="Y15" s="63"/>
      <c r="Z15" s="63"/>
      <c r="AA15" s="256"/>
      <c r="AB15" s="264"/>
      <c r="AC15" s="264"/>
      <c r="AD15" s="264"/>
      <c r="AE15" s="264"/>
      <c r="AF15" s="264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</row>
    <row r="16" spans="1:50" s="4" customFormat="1" ht="18.75" customHeight="1">
      <c r="A16" s="250"/>
      <c r="B16" s="263" t="s">
        <v>36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59"/>
      <c r="T16" s="259"/>
      <c r="U16" s="260"/>
      <c r="V16" s="252"/>
      <c r="W16" s="252"/>
      <c r="X16" s="63"/>
      <c r="Y16" s="63"/>
      <c r="Z16" s="63"/>
      <c r="AA16" s="256" t="s">
        <v>34</v>
      </c>
      <c r="AB16" s="265" t="s">
        <v>104</v>
      </c>
      <c r="AC16" s="266"/>
      <c r="AD16" s="266"/>
      <c r="AE16" s="266"/>
      <c r="AF16" s="267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</row>
    <row r="17" spans="1:50" s="4" customFormat="1" ht="18.75" customHeight="1">
      <c r="A17" s="250"/>
      <c r="B17" s="263" t="str">
        <f>ПЗ!A17</f>
        <v>Муниципальная 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59"/>
      <c r="T17" s="259"/>
      <c r="U17" s="260"/>
      <c r="V17" s="252"/>
      <c r="W17" s="252"/>
      <c r="X17" s="63"/>
      <c r="Y17" s="63"/>
      <c r="Z17" s="63"/>
      <c r="AA17" s="256"/>
      <c r="AB17" s="268"/>
      <c r="AC17" s="269"/>
      <c r="AD17" s="269"/>
      <c r="AE17" s="269"/>
      <c r="AF17" s="27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</row>
    <row r="18" spans="1:50" s="4" customFormat="1" ht="18.75" customHeight="1">
      <c r="A18" s="250"/>
      <c r="B18" s="263" t="s">
        <v>37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59"/>
      <c r="T18" s="259"/>
      <c r="U18" s="260"/>
      <c r="V18" s="252"/>
      <c r="W18" s="252"/>
      <c r="X18" s="63"/>
      <c r="Y18" s="63"/>
      <c r="Z18" s="271"/>
      <c r="AA18" s="272"/>
      <c r="AB18" s="273"/>
      <c r="AC18" s="274"/>
      <c r="AD18" s="274"/>
      <c r="AE18" s="274"/>
      <c r="AF18" s="275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</row>
    <row r="19" spans="1:50" s="4" customFormat="1" ht="18.75" customHeight="1">
      <c r="A19" s="250"/>
      <c r="B19" s="263" t="str">
        <f>ПЗ!A19</f>
        <v>Ярославская область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59"/>
      <c r="T19" s="259"/>
      <c r="U19" s="260"/>
      <c r="V19" s="252"/>
      <c r="W19" s="252"/>
      <c r="X19" s="63"/>
      <c r="Y19" s="63"/>
      <c r="Z19" s="271"/>
      <c r="AA19" s="272"/>
      <c r="AB19" s="276"/>
      <c r="AC19" s="277"/>
      <c r="AD19" s="277"/>
      <c r="AE19" s="277"/>
      <c r="AF19" s="278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</row>
    <row r="20" spans="1:50" s="4" customFormat="1" ht="18.75" customHeight="1">
      <c r="A20" s="250"/>
      <c r="B20" s="279" t="s">
        <v>77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80"/>
      <c r="U20" s="260"/>
      <c r="V20" s="252"/>
      <c r="W20" s="252"/>
      <c r="X20" s="63"/>
      <c r="Y20" s="63"/>
      <c r="Z20" s="271"/>
      <c r="AA20" s="272"/>
      <c r="AB20" s="281"/>
      <c r="AC20" s="282"/>
      <c r="AD20" s="282"/>
      <c r="AE20" s="282"/>
      <c r="AF20" s="283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</row>
    <row r="21" spans="1:50" s="4" customFormat="1" ht="32.25" customHeight="1">
      <c r="A21" s="250"/>
      <c r="B21" s="279" t="s">
        <v>108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80"/>
      <c r="U21" s="260"/>
      <c r="V21" s="252"/>
      <c r="W21" s="252"/>
      <c r="X21" s="63"/>
      <c r="Y21" s="63"/>
      <c r="Z21" s="63"/>
      <c r="AA21" s="284"/>
      <c r="AB21" s="285"/>
      <c r="AC21" s="286"/>
      <c r="AD21" s="286"/>
      <c r="AE21" s="286"/>
      <c r="AF21" s="287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</row>
    <row r="22" spans="1:50" s="4" customFormat="1" ht="18.75" customHeight="1">
      <c r="A22" s="250"/>
      <c r="B22" s="263" t="s">
        <v>90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59"/>
      <c r="T22" s="259"/>
      <c r="U22" s="260"/>
      <c r="V22" s="252"/>
      <c r="W22" s="252"/>
      <c r="X22" s="63"/>
      <c r="Y22" s="63"/>
      <c r="Z22" s="63"/>
      <c r="AA22" s="256" t="s">
        <v>35</v>
      </c>
      <c r="AB22" s="257"/>
      <c r="AC22" s="257"/>
      <c r="AD22" s="257"/>
      <c r="AE22" s="257"/>
      <c r="AF22" s="257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</row>
    <row r="23" spans="1:50" s="4" customFormat="1" ht="18.75" customHeight="1">
      <c r="A23" s="250"/>
      <c r="B23" s="288" t="s">
        <v>79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60"/>
      <c r="T23" s="260"/>
      <c r="U23" s="260"/>
      <c r="V23" s="252"/>
      <c r="W23" s="252"/>
      <c r="X23" s="63"/>
      <c r="Y23" s="63"/>
      <c r="Z23" s="63"/>
      <c r="AA23" s="256" t="s">
        <v>78</v>
      </c>
      <c r="AB23" s="289"/>
      <c r="AC23" s="289"/>
      <c r="AD23" s="289"/>
      <c r="AE23" s="289"/>
      <c r="AF23" s="289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</row>
    <row r="24" spans="1:50" s="3" customFormat="1" ht="15">
      <c r="A24" s="164"/>
      <c r="B24" s="164"/>
      <c r="C24" s="164"/>
      <c r="D24" s="165"/>
      <c r="E24" s="164"/>
      <c r="F24" s="164"/>
      <c r="G24" s="164"/>
      <c r="H24" s="164"/>
      <c r="I24" s="164"/>
      <c r="J24" s="164"/>
      <c r="K24" s="164"/>
      <c r="L24" s="63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63"/>
      <c r="Y24" s="63"/>
      <c r="Z24" s="63"/>
      <c r="AA24" s="252"/>
      <c r="AB24" s="63"/>
      <c r="AC24" s="252"/>
      <c r="AD24" s="252"/>
      <c r="AE24" s="63"/>
      <c r="AF24" s="63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</row>
    <row r="25" spans="1:50" s="3" customFormat="1" ht="15">
      <c r="A25" s="164"/>
      <c r="B25" s="164"/>
      <c r="C25" s="164"/>
      <c r="D25" s="165"/>
      <c r="E25" s="164"/>
      <c r="F25" s="164"/>
      <c r="G25" s="164"/>
      <c r="H25" s="164"/>
      <c r="I25" s="164"/>
      <c r="J25" s="164"/>
      <c r="K25" s="164"/>
      <c r="L25" s="63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63"/>
      <c r="Y25" s="63"/>
      <c r="Z25" s="63"/>
      <c r="AA25" s="252"/>
      <c r="AB25" s="63"/>
      <c r="AC25" s="252"/>
      <c r="AD25" s="252"/>
      <c r="AE25" s="63"/>
      <c r="AF25" s="63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</row>
    <row r="26" spans="1:50" s="7" customFormat="1" ht="39.75" customHeight="1">
      <c r="A26" s="290" t="s">
        <v>22</v>
      </c>
      <c r="B26" s="290" t="s">
        <v>86</v>
      </c>
      <c r="C26" s="291" t="s">
        <v>23</v>
      </c>
      <c r="D26" s="292"/>
      <c r="E26" s="290" t="s">
        <v>80</v>
      </c>
      <c r="F26" s="290" t="s">
        <v>46</v>
      </c>
      <c r="G26" s="293" t="s">
        <v>45</v>
      </c>
      <c r="H26" s="294"/>
      <c r="I26" s="294"/>
      <c r="J26" s="295"/>
      <c r="K26" s="291" t="s">
        <v>71</v>
      </c>
      <c r="L26" s="292"/>
      <c r="M26" s="296" t="s">
        <v>72</v>
      </c>
      <c r="N26" s="297"/>
      <c r="O26" s="297"/>
      <c r="P26" s="297"/>
      <c r="Q26" s="298"/>
      <c r="R26" s="221" t="s">
        <v>87</v>
      </c>
      <c r="S26" s="296" t="s">
        <v>57</v>
      </c>
      <c r="T26" s="298"/>
      <c r="U26" s="221" t="s">
        <v>60</v>
      </c>
      <c r="V26" s="221" t="s">
        <v>88</v>
      </c>
      <c r="W26" s="221" t="s">
        <v>61</v>
      </c>
      <c r="X26" s="221" t="s">
        <v>83</v>
      </c>
      <c r="Y26" s="299" t="s">
        <v>62</v>
      </c>
      <c r="Z26" s="221" t="s">
        <v>63</v>
      </c>
      <c r="AA26" s="221" t="s">
        <v>64</v>
      </c>
      <c r="AB26" s="221" t="s">
        <v>89</v>
      </c>
      <c r="AC26" s="221" t="s">
        <v>81</v>
      </c>
      <c r="AD26" s="221" t="s">
        <v>65</v>
      </c>
      <c r="AE26" s="221" t="s">
        <v>66</v>
      </c>
      <c r="AF26" s="221" t="s">
        <v>67</v>
      </c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</row>
    <row r="27" spans="1:50" s="7" customFormat="1" ht="87.75" customHeight="1">
      <c r="A27" s="300"/>
      <c r="B27" s="300"/>
      <c r="C27" s="290" t="s">
        <v>24</v>
      </c>
      <c r="D27" s="290" t="s">
        <v>25</v>
      </c>
      <c r="E27" s="300"/>
      <c r="F27" s="300"/>
      <c r="G27" s="290" t="s">
        <v>43</v>
      </c>
      <c r="H27" s="294" t="s">
        <v>27</v>
      </c>
      <c r="I27" s="295"/>
      <c r="J27" s="290" t="s">
        <v>44</v>
      </c>
      <c r="K27" s="290" t="s">
        <v>30</v>
      </c>
      <c r="L27" s="221" t="s">
        <v>24</v>
      </c>
      <c r="M27" s="222" t="s">
        <v>26</v>
      </c>
      <c r="N27" s="221" t="s">
        <v>43</v>
      </c>
      <c r="O27" s="297" t="s">
        <v>27</v>
      </c>
      <c r="P27" s="298"/>
      <c r="Q27" s="221" t="s">
        <v>44</v>
      </c>
      <c r="R27" s="222"/>
      <c r="S27" s="221" t="s">
        <v>58</v>
      </c>
      <c r="T27" s="221" t="s">
        <v>59</v>
      </c>
      <c r="U27" s="222"/>
      <c r="V27" s="222"/>
      <c r="W27" s="222"/>
      <c r="X27" s="222"/>
      <c r="Y27" s="301"/>
      <c r="Z27" s="222"/>
      <c r="AA27" s="222"/>
      <c r="AB27" s="222"/>
      <c r="AC27" s="222"/>
      <c r="AD27" s="222"/>
      <c r="AE27" s="222"/>
      <c r="AF27" s="222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</row>
    <row r="28" spans="1:50" s="7" customFormat="1" ht="30.75" customHeight="1">
      <c r="A28" s="302"/>
      <c r="B28" s="302"/>
      <c r="C28" s="302"/>
      <c r="D28" s="302"/>
      <c r="E28" s="302"/>
      <c r="F28" s="302"/>
      <c r="G28" s="302"/>
      <c r="H28" s="303" t="s">
        <v>28</v>
      </c>
      <c r="I28" s="303" t="s">
        <v>29</v>
      </c>
      <c r="J28" s="302"/>
      <c r="K28" s="302"/>
      <c r="L28" s="223"/>
      <c r="M28" s="223"/>
      <c r="N28" s="223"/>
      <c r="O28" s="304" t="s">
        <v>28</v>
      </c>
      <c r="P28" s="304" t="s">
        <v>29</v>
      </c>
      <c r="Q28" s="223"/>
      <c r="R28" s="223"/>
      <c r="S28" s="223"/>
      <c r="T28" s="223"/>
      <c r="U28" s="223"/>
      <c r="V28" s="223"/>
      <c r="W28" s="223"/>
      <c r="X28" s="223"/>
      <c r="Y28" s="305"/>
      <c r="Z28" s="223"/>
      <c r="AA28" s="223"/>
      <c r="AB28" s="223"/>
      <c r="AC28" s="223"/>
      <c r="AD28" s="223"/>
      <c r="AE28" s="223"/>
      <c r="AF28" s="223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</row>
    <row r="29" spans="1:50" s="10" customFormat="1" ht="9.75">
      <c r="A29" s="80" t="s">
        <v>0</v>
      </c>
      <c r="B29" s="80" t="s">
        <v>1</v>
      </c>
      <c r="C29" s="80" t="s">
        <v>2</v>
      </c>
      <c r="D29" s="80" t="s">
        <v>3</v>
      </c>
      <c r="E29" s="80" t="s">
        <v>4</v>
      </c>
      <c r="F29" s="80" t="s">
        <v>5</v>
      </c>
      <c r="G29" s="80" t="s">
        <v>6</v>
      </c>
      <c r="H29" s="80" t="s">
        <v>7</v>
      </c>
      <c r="I29" s="80" t="s">
        <v>8</v>
      </c>
      <c r="J29" s="80" t="s">
        <v>9</v>
      </c>
      <c r="K29" s="80" t="s">
        <v>10</v>
      </c>
      <c r="L29" s="16" t="s">
        <v>11</v>
      </c>
      <c r="M29" s="16" t="s">
        <v>12</v>
      </c>
      <c r="N29" s="16" t="s">
        <v>13</v>
      </c>
      <c r="O29" s="16" t="s">
        <v>14</v>
      </c>
      <c r="P29" s="16" t="s">
        <v>15</v>
      </c>
      <c r="Q29" s="16" t="s">
        <v>16</v>
      </c>
      <c r="R29" s="19" t="s">
        <v>17</v>
      </c>
      <c r="S29" s="19" t="s">
        <v>18</v>
      </c>
      <c r="T29" s="19" t="s">
        <v>19</v>
      </c>
      <c r="U29" s="19" t="s">
        <v>20</v>
      </c>
      <c r="V29" s="19" t="s">
        <v>21</v>
      </c>
      <c r="W29" s="19" t="s">
        <v>47</v>
      </c>
      <c r="X29" s="19" t="s">
        <v>48</v>
      </c>
      <c r="Y29" s="306" t="s">
        <v>49</v>
      </c>
      <c r="Z29" s="19" t="s">
        <v>50</v>
      </c>
      <c r="AA29" s="19" t="s">
        <v>51</v>
      </c>
      <c r="AB29" s="19" t="s">
        <v>52</v>
      </c>
      <c r="AC29" s="19" t="s">
        <v>53</v>
      </c>
      <c r="AD29" s="19" t="s">
        <v>54</v>
      </c>
      <c r="AE29" s="19" t="s">
        <v>55</v>
      </c>
      <c r="AF29" s="19" t="s">
        <v>56</v>
      </c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</row>
    <row r="30" spans="1:50" s="30" customFormat="1" ht="15" customHeight="1">
      <c r="A30" s="307" t="s">
        <v>233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9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</row>
    <row r="31" spans="1:50" s="27" customFormat="1" ht="132.75" customHeight="1" outlineLevel="1">
      <c r="A31" s="121" t="s">
        <v>0</v>
      </c>
      <c r="B31" s="13"/>
      <c r="C31" s="100" t="s">
        <v>455</v>
      </c>
      <c r="D31" s="100" t="s">
        <v>217</v>
      </c>
      <c r="E31" s="102">
        <v>33</v>
      </c>
      <c r="F31" s="101"/>
      <c r="G31" s="102">
        <v>33</v>
      </c>
      <c r="H31" s="102"/>
      <c r="I31" s="102"/>
      <c r="J31" s="102"/>
      <c r="K31" s="103" t="s">
        <v>174</v>
      </c>
      <c r="L31" s="100" t="s">
        <v>175</v>
      </c>
      <c r="M31" s="101">
        <v>3</v>
      </c>
      <c r="N31" s="101">
        <v>3</v>
      </c>
      <c r="O31" s="101"/>
      <c r="P31" s="101"/>
      <c r="Q31" s="101"/>
      <c r="R31" s="109" t="s">
        <v>218</v>
      </c>
      <c r="S31" s="310"/>
      <c r="T31" s="104">
        <f>E31*5%</f>
        <v>1.6500000000000001</v>
      </c>
      <c r="U31" s="105" t="s">
        <v>219</v>
      </c>
      <c r="V31" s="105" t="s">
        <v>166</v>
      </c>
      <c r="W31" s="106" t="s">
        <v>198</v>
      </c>
      <c r="X31" s="106" t="s">
        <v>170</v>
      </c>
      <c r="Y31" s="106" t="s">
        <v>170</v>
      </c>
      <c r="Z31" s="88" t="s">
        <v>454</v>
      </c>
      <c r="AA31" s="12" t="s">
        <v>170</v>
      </c>
      <c r="AB31" s="12" t="s">
        <v>170</v>
      </c>
      <c r="AC31" s="12" t="s">
        <v>170</v>
      </c>
      <c r="AD31" s="12"/>
      <c r="AE31" s="12" t="s">
        <v>170</v>
      </c>
      <c r="AF31" s="12" t="s">
        <v>170</v>
      </c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</row>
    <row r="32" spans="1:32" s="22" customFormat="1" ht="50.25" customHeight="1" outlineLevel="1">
      <c r="A32" s="103" t="s">
        <v>1</v>
      </c>
      <c r="B32" s="16"/>
      <c r="C32" s="75" t="s">
        <v>290</v>
      </c>
      <c r="D32" s="100" t="s">
        <v>250</v>
      </c>
      <c r="E32" s="110">
        <v>4800</v>
      </c>
      <c r="F32" s="101"/>
      <c r="G32" s="110">
        <v>4800</v>
      </c>
      <c r="H32" s="102"/>
      <c r="I32" s="102"/>
      <c r="J32" s="102"/>
      <c r="K32" s="103" t="s">
        <v>292</v>
      </c>
      <c r="L32" s="100" t="s">
        <v>293</v>
      </c>
      <c r="M32" s="75">
        <v>4000</v>
      </c>
      <c r="N32" s="75">
        <v>4000</v>
      </c>
      <c r="O32" s="101"/>
      <c r="P32" s="101"/>
      <c r="Q32" s="101"/>
      <c r="R32" s="109" t="s">
        <v>200</v>
      </c>
      <c r="S32" s="104">
        <f>E32*1%</f>
        <v>48</v>
      </c>
      <c r="T32" s="104">
        <f>E32*5%</f>
        <v>240</v>
      </c>
      <c r="U32" s="105" t="s">
        <v>219</v>
      </c>
      <c r="V32" s="105" t="s">
        <v>167</v>
      </c>
      <c r="W32" s="106" t="s">
        <v>169</v>
      </c>
      <c r="X32" s="106" t="s">
        <v>170</v>
      </c>
      <c r="Y32" s="106" t="s">
        <v>170</v>
      </c>
      <c r="Z32" s="88"/>
      <c r="AA32" s="12" t="s">
        <v>170</v>
      </c>
      <c r="AB32" s="12" t="s">
        <v>170</v>
      </c>
      <c r="AC32" s="12" t="s">
        <v>170</v>
      </c>
      <c r="AD32" s="12"/>
      <c r="AE32" s="12" t="s">
        <v>170</v>
      </c>
      <c r="AF32" s="12" t="s">
        <v>170</v>
      </c>
    </row>
    <row r="33" spans="1:32" s="22" customFormat="1" ht="50.25" customHeight="1" outlineLevel="1">
      <c r="A33" s="103" t="s">
        <v>2</v>
      </c>
      <c r="B33" s="16"/>
      <c r="C33" s="75" t="s">
        <v>291</v>
      </c>
      <c r="D33" s="100" t="s">
        <v>250</v>
      </c>
      <c r="E33" s="110">
        <v>3900</v>
      </c>
      <c r="F33" s="101"/>
      <c r="G33" s="110">
        <v>3900</v>
      </c>
      <c r="H33" s="102"/>
      <c r="I33" s="102"/>
      <c r="J33" s="102"/>
      <c r="K33" s="103" t="s">
        <v>292</v>
      </c>
      <c r="L33" s="100" t="s">
        <v>293</v>
      </c>
      <c r="M33" s="110">
        <v>15000</v>
      </c>
      <c r="N33" s="110">
        <v>15000</v>
      </c>
      <c r="O33" s="101"/>
      <c r="P33" s="101"/>
      <c r="Q33" s="101"/>
      <c r="R33" s="109" t="s">
        <v>200</v>
      </c>
      <c r="S33" s="104">
        <f>E33*1%</f>
        <v>39</v>
      </c>
      <c r="T33" s="104">
        <f>E33*5%</f>
        <v>195</v>
      </c>
      <c r="U33" s="105" t="s">
        <v>219</v>
      </c>
      <c r="V33" s="105" t="s">
        <v>167</v>
      </c>
      <c r="W33" s="106" t="s">
        <v>169</v>
      </c>
      <c r="X33" s="106" t="s">
        <v>170</v>
      </c>
      <c r="Y33" s="106" t="s">
        <v>170</v>
      </c>
      <c r="Z33" s="88"/>
      <c r="AA33" s="12" t="s">
        <v>170</v>
      </c>
      <c r="AB33" s="12" t="s">
        <v>170</v>
      </c>
      <c r="AC33" s="12" t="s">
        <v>170</v>
      </c>
      <c r="AD33" s="12"/>
      <c r="AE33" s="12" t="s">
        <v>170</v>
      </c>
      <c r="AF33" s="12" t="s">
        <v>170</v>
      </c>
    </row>
    <row r="34" spans="1:32" s="22" customFormat="1" ht="78.75" customHeight="1" outlineLevel="1">
      <c r="A34" s="103" t="s">
        <v>3</v>
      </c>
      <c r="B34" s="16"/>
      <c r="C34" s="115" t="s">
        <v>337</v>
      </c>
      <c r="D34" s="100" t="s">
        <v>250</v>
      </c>
      <c r="E34" s="75">
        <v>115</v>
      </c>
      <c r="F34" s="101"/>
      <c r="G34" s="75">
        <v>115</v>
      </c>
      <c r="H34" s="102"/>
      <c r="I34" s="102"/>
      <c r="J34" s="102"/>
      <c r="K34" s="103" t="s">
        <v>246</v>
      </c>
      <c r="L34" s="100" t="s">
        <v>247</v>
      </c>
      <c r="M34" s="101">
        <v>1</v>
      </c>
      <c r="N34" s="101">
        <v>1</v>
      </c>
      <c r="O34" s="101"/>
      <c r="P34" s="101"/>
      <c r="Q34" s="101"/>
      <c r="R34" s="109" t="s">
        <v>218</v>
      </c>
      <c r="S34" s="104"/>
      <c r="T34" s="104">
        <f>E34*5%</f>
        <v>5.75</v>
      </c>
      <c r="U34" s="105" t="s">
        <v>219</v>
      </c>
      <c r="V34" s="105" t="s">
        <v>166</v>
      </c>
      <c r="W34" s="106" t="s">
        <v>198</v>
      </c>
      <c r="X34" s="106" t="s">
        <v>170</v>
      </c>
      <c r="Y34" s="106" t="s">
        <v>170</v>
      </c>
      <c r="Z34" s="88"/>
      <c r="AA34" s="12" t="s">
        <v>170</v>
      </c>
      <c r="AB34" s="12" t="s">
        <v>170</v>
      </c>
      <c r="AC34" s="12" t="s">
        <v>170</v>
      </c>
      <c r="AD34" s="12"/>
      <c r="AE34" s="12" t="s">
        <v>170</v>
      </c>
      <c r="AF34" s="12" t="s">
        <v>170</v>
      </c>
    </row>
    <row r="35" spans="1:32" s="22" customFormat="1" ht="97.5" customHeight="1" outlineLevel="1">
      <c r="A35" s="103" t="s">
        <v>4</v>
      </c>
      <c r="B35" s="16"/>
      <c r="C35" s="75" t="s">
        <v>427</v>
      </c>
      <c r="D35" s="100" t="s">
        <v>250</v>
      </c>
      <c r="E35" s="75">
        <v>2870</v>
      </c>
      <c r="F35" s="101"/>
      <c r="G35" s="75">
        <v>2870</v>
      </c>
      <c r="H35" s="102"/>
      <c r="I35" s="102"/>
      <c r="J35" s="102"/>
      <c r="K35" s="103" t="s">
        <v>246</v>
      </c>
      <c r="L35" s="100" t="s">
        <v>247</v>
      </c>
      <c r="M35" s="101">
        <v>1</v>
      </c>
      <c r="N35" s="101">
        <v>1</v>
      </c>
      <c r="O35" s="101"/>
      <c r="P35" s="101"/>
      <c r="Q35" s="101"/>
      <c r="R35" s="109" t="s">
        <v>210</v>
      </c>
      <c r="S35" s="107">
        <f>E35*1%</f>
        <v>28.7</v>
      </c>
      <c r="T35" s="107">
        <f>E35*5%</f>
        <v>143.5</v>
      </c>
      <c r="U35" s="105" t="s">
        <v>219</v>
      </c>
      <c r="V35" s="105" t="s">
        <v>181</v>
      </c>
      <c r="W35" s="106" t="s">
        <v>169</v>
      </c>
      <c r="X35" s="106" t="s">
        <v>170</v>
      </c>
      <c r="Y35" s="106" t="s">
        <v>170</v>
      </c>
      <c r="Z35" s="88" t="s">
        <v>454</v>
      </c>
      <c r="AA35" s="12" t="s">
        <v>232</v>
      </c>
      <c r="AB35" s="12" t="s">
        <v>170</v>
      </c>
      <c r="AC35" s="12" t="s">
        <v>170</v>
      </c>
      <c r="AD35" s="20"/>
      <c r="AE35" s="12" t="s">
        <v>170</v>
      </c>
      <c r="AF35" s="12" t="s">
        <v>170</v>
      </c>
    </row>
    <row r="36" spans="1:50" s="10" customFormat="1" ht="59.25" customHeight="1" outlineLevel="1">
      <c r="A36" s="103" t="s">
        <v>5</v>
      </c>
      <c r="B36" s="80"/>
      <c r="C36" s="75" t="s">
        <v>358</v>
      </c>
      <c r="D36" s="75" t="s">
        <v>358</v>
      </c>
      <c r="E36" s="75">
        <v>1650</v>
      </c>
      <c r="F36" s="103"/>
      <c r="G36" s="75">
        <v>1650</v>
      </c>
      <c r="H36" s="75"/>
      <c r="I36" s="311"/>
      <c r="J36" s="103"/>
      <c r="K36" s="103" t="s">
        <v>359</v>
      </c>
      <c r="L36" s="103" t="s">
        <v>360</v>
      </c>
      <c r="M36" s="312">
        <v>1400</v>
      </c>
      <c r="N36" s="103" t="s">
        <v>370</v>
      </c>
      <c r="O36" s="103"/>
      <c r="P36" s="103"/>
      <c r="Q36" s="103"/>
      <c r="R36" s="109" t="s">
        <v>200</v>
      </c>
      <c r="S36" s="105"/>
      <c r="T36" s="105"/>
      <c r="U36" s="105" t="s">
        <v>219</v>
      </c>
      <c r="V36" s="105" t="s">
        <v>167</v>
      </c>
      <c r="W36" s="106" t="s">
        <v>459</v>
      </c>
      <c r="X36" s="105" t="s">
        <v>170</v>
      </c>
      <c r="Y36" s="103" t="s">
        <v>170</v>
      </c>
      <c r="Z36" s="88"/>
      <c r="AA36" s="16" t="s">
        <v>170</v>
      </c>
      <c r="AB36" s="16" t="s">
        <v>170</v>
      </c>
      <c r="AC36" s="16" t="s">
        <v>170</v>
      </c>
      <c r="AD36" s="16"/>
      <c r="AE36" s="16" t="s">
        <v>170</v>
      </c>
      <c r="AF36" s="16" t="s">
        <v>170</v>
      </c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</row>
    <row r="37" spans="1:50" s="10" customFormat="1" ht="59.25" customHeight="1" outlineLevel="1">
      <c r="A37" s="103" t="s">
        <v>6</v>
      </c>
      <c r="B37" s="80"/>
      <c r="C37" s="75" t="s">
        <v>358</v>
      </c>
      <c r="D37" s="75" t="s">
        <v>358</v>
      </c>
      <c r="E37" s="75">
        <v>2200</v>
      </c>
      <c r="F37" s="103"/>
      <c r="G37" s="75">
        <v>2200</v>
      </c>
      <c r="H37" s="75"/>
      <c r="I37" s="311"/>
      <c r="J37" s="103"/>
      <c r="K37" s="103" t="s">
        <v>359</v>
      </c>
      <c r="L37" s="103" t="s">
        <v>360</v>
      </c>
      <c r="M37" s="312">
        <v>1300</v>
      </c>
      <c r="N37" s="103" t="s">
        <v>369</v>
      </c>
      <c r="O37" s="103"/>
      <c r="P37" s="103"/>
      <c r="Q37" s="103"/>
      <c r="R37" s="109" t="s">
        <v>200</v>
      </c>
      <c r="S37" s="105"/>
      <c r="T37" s="105"/>
      <c r="U37" s="105" t="s">
        <v>219</v>
      </c>
      <c r="V37" s="105" t="s">
        <v>167</v>
      </c>
      <c r="W37" s="106" t="s">
        <v>459</v>
      </c>
      <c r="X37" s="105" t="s">
        <v>170</v>
      </c>
      <c r="Y37" s="103" t="s">
        <v>170</v>
      </c>
      <c r="Z37" s="88"/>
      <c r="AA37" s="16" t="s">
        <v>170</v>
      </c>
      <c r="AB37" s="16" t="s">
        <v>170</v>
      </c>
      <c r="AC37" s="16" t="s">
        <v>170</v>
      </c>
      <c r="AD37" s="16"/>
      <c r="AE37" s="16" t="s">
        <v>170</v>
      </c>
      <c r="AF37" s="16" t="s">
        <v>170</v>
      </c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</row>
    <row r="38" spans="1:50" s="10" customFormat="1" ht="59.25" customHeight="1" outlineLevel="1">
      <c r="A38" s="103" t="s">
        <v>7</v>
      </c>
      <c r="B38" s="80"/>
      <c r="C38" s="75" t="s">
        <v>358</v>
      </c>
      <c r="D38" s="75" t="s">
        <v>358</v>
      </c>
      <c r="E38" s="75">
        <v>2200</v>
      </c>
      <c r="F38" s="103"/>
      <c r="G38" s="75">
        <v>2200</v>
      </c>
      <c r="H38" s="75"/>
      <c r="I38" s="311"/>
      <c r="J38" s="103"/>
      <c r="K38" s="103" t="s">
        <v>359</v>
      </c>
      <c r="L38" s="103" t="s">
        <v>360</v>
      </c>
      <c r="M38" s="312">
        <v>1600</v>
      </c>
      <c r="N38" s="103" t="s">
        <v>371</v>
      </c>
      <c r="O38" s="103"/>
      <c r="P38" s="103"/>
      <c r="Q38" s="103"/>
      <c r="R38" s="109" t="s">
        <v>200</v>
      </c>
      <c r="S38" s="105"/>
      <c r="T38" s="105"/>
      <c r="U38" s="105" t="s">
        <v>219</v>
      </c>
      <c r="V38" s="105" t="s">
        <v>167</v>
      </c>
      <c r="W38" s="106" t="s">
        <v>459</v>
      </c>
      <c r="X38" s="105" t="s">
        <v>170</v>
      </c>
      <c r="Y38" s="103" t="s">
        <v>170</v>
      </c>
      <c r="Z38" s="88"/>
      <c r="AA38" s="16" t="s">
        <v>170</v>
      </c>
      <c r="AB38" s="16" t="s">
        <v>170</v>
      </c>
      <c r="AC38" s="16" t="s">
        <v>170</v>
      </c>
      <c r="AD38" s="16"/>
      <c r="AE38" s="16" t="s">
        <v>170</v>
      </c>
      <c r="AF38" s="16" t="s">
        <v>170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</row>
    <row r="39" spans="1:50" s="10" customFormat="1" ht="68.25" outlineLevel="1">
      <c r="A39" s="103" t="s">
        <v>8</v>
      </c>
      <c r="B39" s="80"/>
      <c r="C39" s="75" t="s">
        <v>460</v>
      </c>
      <c r="D39" s="75" t="s">
        <v>461</v>
      </c>
      <c r="E39" s="75">
        <v>200</v>
      </c>
      <c r="F39" s="103"/>
      <c r="G39" s="75">
        <v>200</v>
      </c>
      <c r="H39" s="75"/>
      <c r="I39" s="311"/>
      <c r="J39" s="103"/>
      <c r="K39" s="103" t="s">
        <v>246</v>
      </c>
      <c r="L39" s="103" t="s">
        <v>247</v>
      </c>
      <c r="M39" s="312">
        <v>1</v>
      </c>
      <c r="N39" s="103" t="s">
        <v>0</v>
      </c>
      <c r="O39" s="103"/>
      <c r="P39" s="103"/>
      <c r="Q39" s="103"/>
      <c r="R39" s="109" t="s">
        <v>200</v>
      </c>
      <c r="S39" s="105"/>
      <c r="T39" s="105"/>
      <c r="U39" s="105" t="s">
        <v>219</v>
      </c>
      <c r="V39" s="105" t="s">
        <v>167</v>
      </c>
      <c r="W39" s="106" t="s">
        <v>361</v>
      </c>
      <c r="X39" s="105" t="s">
        <v>170</v>
      </c>
      <c r="Y39" s="103" t="s">
        <v>170</v>
      </c>
      <c r="Z39" s="88"/>
      <c r="AA39" s="16" t="s">
        <v>170</v>
      </c>
      <c r="AB39" s="16" t="s">
        <v>170</v>
      </c>
      <c r="AC39" s="16" t="s">
        <v>170</v>
      </c>
      <c r="AD39" s="16"/>
      <c r="AE39" s="16" t="s">
        <v>170</v>
      </c>
      <c r="AF39" s="16" t="s">
        <v>170</v>
      </c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</row>
    <row r="40" spans="1:50" s="10" customFormat="1" ht="126.75" outlineLevel="1">
      <c r="A40" s="103" t="s">
        <v>9</v>
      </c>
      <c r="B40" s="80"/>
      <c r="C40" s="75" t="s">
        <v>466</v>
      </c>
      <c r="D40" s="100" t="s">
        <v>467</v>
      </c>
      <c r="E40" s="75">
        <v>300</v>
      </c>
      <c r="F40" s="101"/>
      <c r="G40" s="75">
        <v>100</v>
      </c>
      <c r="H40" s="102">
        <v>100</v>
      </c>
      <c r="I40" s="102">
        <v>100</v>
      </c>
      <c r="J40" s="102"/>
      <c r="K40" s="103" t="s">
        <v>246</v>
      </c>
      <c r="L40" s="100" t="s">
        <v>247</v>
      </c>
      <c r="M40" s="101">
        <v>1</v>
      </c>
      <c r="N40" s="101">
        <v>1</v>
      </c>
      <c r="O40" s="101">
        <v>1</v>
      </c>
      <c r="P40" s="101">
        <v>1</v>
      </c>
      <c r="Q40" s="101"/>
      <c r="R40" s="109" t="s">
        <v>210</v>
      </c>
      <c r="S40" s="104">
        <f>E40*1%</f>
        <v>3</v>
      </c>
      <c r="T40" s="104">
        <f>E40*5%</f>
        <v>15</v>
      </c>
      <c r="U40" s="105" t="s">
        <v>219</v>
      </c>
      <c r="V40" s="105" t="s">
        <v>181</v>
      </c>
      <c r="W40" s="106" t="s">
        <v>487</v>
      </c>
      <c r="X40" s="106" t="s">
        <v>170</v>
      </c>
      <c r="Y40" s="106" t="s">
        <v>170</v>
      </c>
      <c r="Z40" s="88" t="s">
        <v>454</v>
      </c>
      <c r="AA40" s="12" t="s">
        <v>170</v>
      </c>
      <c r="AB40" s="12" t="s">
        <v>170</v>
      </c>
      <c r="AC40" s="12" t="s">
        <v>170</v>
      </c>
      <c r="AD40" s="20"/>
      <c r="AE40" s="12" t="s">
        <v>170</v>
      </c>
      <c r="AF40" s="12" t="s">
        <v>170</v>
      </c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</row>
    <row r="41" spans="1:50" s="27" customFormat="1" ht="66" customHeight="1" outlineLevel="1">
      <c r="A41" s="103" t="s">
        <v>10</v>
      </c>
      <c r="B41" s="16"/>
      <c r="C41" s="75" t="s">
        <v>453</v>
      </c>
      <c r="D41" s="100" t="s">
        <v>250</v>
      </c>
      <c r="E41" s="113">
        <v>4745.8</v>
      </c>
      <c r="F41" s="101"/>
      <c r="G41" s="113">
        <v>4745.8</v>
      </c>
      <c r="H41" s="102"/>
      <c r="I41" s="102"/>
      <c r="J41" s="102"/>
      <c r="K41" s="75">
        <v>796</v>
      </c>
      <c r="L41" s="75" t="s">
        <v>175</v>
      </c>
      <c r="M41" s="101">
        <v>1</v>
      </c>
      <c r="N41" s="101">
        <v>1</v>
      </c>
      <c r="O41" s="101"/>
      <c r="P41" s="101"/>
      <c r="Q41" s="101"/>
      <c r="R41" s="109" t="s">
        <v>210</v>
      </c>
      <c r="S41" s="104">
        <f>E41*0.5%</f>
        <v>23.729000000000003</v>
      </c>
      <c r="T41" s="104">
        <f>E41*5%</f>
        <v>237.29000000000002</v>
      </c>
      <c r="U41" s="105" t="s">
        <v>219</v>
      </c>
      <c r="V41" s="105" t="s">
        <v>181</v>
      </c>
      <c r="W41" s="106" t="s">
        <v>169</v>
      </c>
      <c r="X41" s="106" t="s">
        <v>170</v>
      </c>
      <c r="Y41" s="106" t="s">
        <v>170</v>
      </c>
      <c r="Z41" s="88"/>
      <c r="AA41" s="12" t="s">
        <v>170</v>
      </c>
      <c r="AB41" s="12" t="s">
        <v>170</v>
      </c>
      <c r="AC41" s="12" t="s">
        <v>170</v>
      </c>
      <c r="AD41" s="12"/>
      <c r="AE41" s="12" t="s">
        <v>170</v>
      </c>
      <c r="AF41" s="12" t="s">
        <v>170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4" customFormat="1" ht="60.75" customHeight="1" outlineLevel="1">
      <c r="A42" s="126">
        <v>12</v>
      </c>
      <c r="B42" s="16"/>
      <c r="C42" s="75" t="s">
        <v>330</v>
      </c>
      <c r="D42" s="100" t="s">
        <v>250</v>
      </c>
      <c r="E42" s="96">
        <v>22770</v>
      </c>
      <c r="F42" s="101"/>
      <c r="G42" s="96">
        <v>22770</v>
      </c>
      <c r="H42" s="102"/>
      <c r="I42" s="102"/>
      <c r="J42" s="102"/>
      <c r="K42" s="103" t="s">
        <v>163</v>
      </c>
      <c r="L42" s="100" t="s">
        <v>164</v>
      </c>
      <c r="M42" s="95">
        <v>4130</v>
      </c>
      <c r="N42" s="95">
        <v>4130</v>
      </c>
      <c r="O42" s="101"/>
      <c r="P42" s="101"/>
      <c r="Q42" s="101"/>
      <c r="R42" s="109" t="s">
        <v>521</v>
      </c>
      <c r="S42" s="104">
        <f>E42*0.5%</f>
        <v>113.85000000000001</v>
      </c>
      <c r="T42" s="104">
        <f>E42*5%</f>
        <v>1138.5</v>
      </c>
      <c r="U42" s="105" t="s">
        <v>219</v>
      </c>
      <c r="V42" s="105" t="s">
        <v>181</v>
      </c>
      <c r="W42" s="106" t="s">
        <v>169</v>
      </c>
      <c r="X42" s="106" t="s">
        <v>170</v>
      </c>
      <c r="Y42" s="106" t="s">
        <v>170</v>
      </c>
      <c r="Z42" s="88"/>
      <c r="AA42" s="12" t="s">
        <v>170</v>
      </c>
      <c r="AB42" s="12" t="s">
        <v>170</v>
      </c>
      <c r="AC42" s="12" t="s">
        <v>170</v>
      </c>
      <c r="AD42" s="12"/>
      <c r="AE42" s="12" t="s">
        <v>170</v>
      </c>
      <c r="AF42" s="12" t="s">
        <v>170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32" customFormat="1" ht="9.75">
      <c r="A43" s="313">
        <v>12</v>
      </c>
      <c r="B43" s="314"/>
      <c r="C43" s="314"/>
      <c r="D43" s="314"/>
      <c r="E43" s="314"/>
      <c r="F43" s="314"/>
      <c r="G43" s="314">
        <f>SUM(G31:G42)</f>
        <v>45583.8</v>
      </c>
      <c r="H43" s="314">
        <f>SUM(H31:H42)</f>
        <v>100</v>
      </c>
      <c r="I43" s="314">
        <f>SUM(I31:I42)</f>
        <v>100</v>
      </c>
      <c r="J43" s="314"/>
      <c r="K43" s="314"/>
      <c r="L43" s="315"/>
      <c r="M43" s="315"/>
      <c r="N43" s="315"/>
      <c r="O43" s="315"/>
      <c r="P43" s="315"/>
      <c r="Q43" s="315"/>
      <c r="R43" s="64"/>
      <c r="S43" s="64"/>
      <c r="T43" s="64"/>
      <c r="U43" s="64"/>
      <c r="V43" s="64"/>
      <c r="W43" s="64"/>
      <c r="X43" s="64"/>
      <c r="Y43" s="316"/>
      <c r="Z43" s="64"/>
      <c r="AA43" s="64"/>
      <c r="AB43" s="64"/>
      <c r="AC43" s="64"/>
      <c r="AD43" s="64"/>
      <c r="AE43" s="64"/>
      <c r="AF43" s="64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</row>
    <row r="44" spans="1:50" s="31" customFormat="1" ht="14.25">
      <c r="A44" s="307" t="s">
        <v>234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8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</row>
    <row r="45" spans="1:50" s="27" customFormat="1" ht="72" customHeight="1" outlineLevel="1">
      <c r="A45" s="126">
        <v>1</v>
      </c>
      <c r="B45" s="13"/>
      <c r="C45" s="100" t="s">
        <v>150</v>
      </c>
      <c r="D45" s="100" t="s">
        <v>209</v>
      </c>
      <c r="E45" s="102">
        <v>380</v>
      </c>
      <c r="F45" s="101"/>
      <c r="G45" s="102">
        <v>380</v>
      </c>
      <c r="H45" s="102"/>
      <c r="I45" s="102"/>
      <c r="J45" s="102"/>
      <c r="K45" s="103" t="s">
        <v>246</v>
      </c>
      <c r="L45" s="100" t="s">
        <v>247</v>
      </c>
      <c r="M45" s="101">
        <v>1</v>
      </c>
      <c r="N45" s="101">
        <v>1</v>
      </c>
      <c r="O45" s="101"/>
      <c r="P45" s="101"/>
      <c r="Q45" s="101"/>
      <c r="R45" s="109" t="s">
        <v>210</v>
      </c>
      <c r="S45" s="104"/>
      <c r="T45" s="104">
        <f>E45*5%</f>
        <v>19</v>
      </c>
      <c r="U45" s="105" t="s">
        <v>166</v>
      </c>
      <c r="V45" s="105" t="s">
        <v>181</v>
      </c>
      <c r="W45" s="106" t="s">
        <v>198</v>
      </c>
      <c r="X45" s="106" t="s">
        <v>170</v>
      </c>
      <c r="Y45" s="106" t="s">
        <v>170</v>
      </c>
      <c r="Z45" s="88" t="s">
        <v>454</v>
      </c>
      <c r="AA45" s="12" t="s">
        <v>170</v>
      </c>
      <c r="AB45" s="12" t="s">
        <v>170</v>
      </c>
      <c r="AC45" s="12" t="s">
        <v>170</v>
      </c>
      <c r="AD45" s="12"/>
      <c r="AE45" s="12" t="s">
        <v>170</v>
      </c>
      <c r="AF45" s="12" t="s">
        <v>170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</row>
    <row r="46" spans="1:50" s="27" customFormat="1" ht="72" customHeight="1" outlineLevel="1">
      <c r="A46" s="126">
        <v>2</v>
      </c>
      <c r="B46" s="13"/>
      <c r="C46" s="100" t="s">
        <v>152</v>
      </c>
      <c r="D46" s="100" t="s">
        <v>211</v>
      </c>
      <c r="E46" s="102">
        <v>60</v>
      </c>
      <c r="F46" s="101"/>
      <c r="G46" s="102">
        <v>50</v>
      </c>
      <c r="H46" s="102"/>
      <c r="I46" s="102"/>
      <c r="J46" s="102"/>
      <c r="K46" s="103" t="s">
        <v>246</v>
      </c>
      <c r="L46" s="100" t="s">
        <v>247</v>
      </c>
      <c r="M46" s="101">
        <v>1</v>
      </c>
      <c r="N46" s="101"/>
      <c r="O46" s="101">
        <v>1</v>
      </c>
      <c r="P46" s="101"/>
      <c r="Q46" s="101"/>
      <c r="R46" s="109" t="s">
        <v>343</v>
      </c>
      <c r="S46" s="104"/>
      <c r="T46" s="104">
        <f>E46*5%</f>
        <v>3</v>
      </c>
      <c r="U46" s="105" t="s">
        <v>166</v>
      </c>
      <c r="V46" s="105" t="s">
        <v>297</v>
      </c>
      <c r="W46" s="106" t="s">
        <v>198</v>
      </c>
      <c r="X46" s="106" t="s">
        <v>170</v>
      </c>
      <c r="Y46" s="106" t="s">
        <v>170</v>
      </c>
      <c r="Z46" s="88"/>
      <c r="AA46" s="12" t="s">
        <v>170</v>
      </c>
      <c r="AB46" s="12" t="s">
        <v>170</v>
      </c>
      <c r="AC46" s="12" t="s">
        <v>170</v>
      </c>
      <c r="AD46" s="12"/>
      <c r="AE46" s="12" t="s">
        <v>170</v>
      </c>
      <c r="AF46" s="12" t="s">
        <v>170</v>
      </c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</row>
    <row r="47" spans="1:32" s="22" customFormat="1" ht="72" customHeight="1" outlineLevel="1">
      <c r="A47" s="126">
        <v>3</v>
      </c>
      <c r="B47" s="13"/>
      <c r="C47" s="75" t="s">
        <v>253</v>
      </c>
      <c r="D47" s="100" t="s">
        <v>250</v>
      </c>
      <c r="E47" s="102">
        <v>118</v>
      </c>
      <c r="F47" s="101"/>
      <c r="G47" s="102">
        <v>118</v>
      </c>
      <c r="H47" s="102"/>
      <c r="I47" s="102"/>
      <c r="J47" s="102"/>
      <c r="K47" s="103" t="s">
        <v>254</v>
      </c>
      <c r="L47" s="100" t="s">
        <v>255</v>
      </c>
      <c r="M47" s="96">
        <v>3500</v>
      </c>
      <c r="N47" s="96">
        <v>3500</v>
      </c>
      <c r="O47" s="96"/>
      <c r="P47" s="96"/>
      <c r="Q47" s="96"/>
      <c r="R47" s="109" t="s">
        <v>210</v>
      </c>
      <c r="S47" s="104"/>
      <c r="T47" s="104">
        <f>E47*5%</f>
        <v>5.9</v>
      </c>
      <c r="U47" s="105" t="s">
        <v>166</v>
      </c>
      <c r="V47" s="105" t="s">
        <v>181</v>
      </c>
      <c r="W47" s="106" t="s">
        <v>198</v>
      </c>
      <c r="X47" s="106" t="s">
        <v>170</v>
      </c>
      <c r="Y47" s="108" t="s">
        <v>231</v>
      </c>
      <c r="Z47" s="88"/>
      <c r="AA47" s="12" t="s">
        <v>170</v>
      </c>
      <c r="AB47" s="12" t="s">
        <v>170</v>
      </c>
      <c r="AC47" s="12" t="s">
        <v>170</v>
      </c>
      <c r="AD47" s="12"/>
      <c r="AE47" s="12" t="s">
        <v>170</v>
      </c>
      <c r="AF47" s="12" t="s">
        <v>170</v>
      </c>
    </row>
    <row r="48" spans="1:50" s="27" customFormat="1" ht="59.25" customHeight="1" outlineLevel="1">
      <c r="A48" s="126">
        <v>4</v>
      </c>
      <c r="B48" s="13"/>
      <c r="C48" s="75" t="s">
        <v>348</v>
      </c>
      <c r="D48" s="100" t="s">
        <v>250</v>
      </c>
      <c r="E48" s="102">
        <v>115</v>
      </c>
      <c r="F48" s="101"/>
      <c r="G48" s="102">
        <v>115</v>
      </c>
      <c r="H48" s="102"/>
      <c r="I48" s="102"/>
      <c r="J48" s="102"/>
      <c r="K48" s="103" t="s">
        <v>256</v>
      </c>
      <c r="L48" s="100" t="s">
        <v>255</v>
      </c>
      <c r="M48" s="96">
        <v>3200</v>
      </c>
      <c r="N48" s="96">
        <v>3200</v>
      </c>
      <c r="O48" s="96"/>
      <c r="P48" s="96"/>
      <c r="Q48" s="96"/>
      <c r="R48" s="109" t="s">
        <v>210</v>
      </c>
      <c r="S48" s="104"/>
      <c r="T48" s="104">
        <f>E48*5%</f>
        <v>5.75</v>
      </c>
      <c r="U48" s="105" t="s">
        <v>166</v>
      </c>
      <c r="V48" s="105" t="s">
        <v>181</v>
      </c>
      <c r="W48" s="106" t="s">
        <v>198</v>
      </c>
      <c r="X48" s="106" t="s">
        <v>170</v>
      </c>
      <c r="Y48" s="108" t="s">
        <v>231</v>
      </c>
      <c r="Z48" s="88"/>
      <c r="AA48" s="12" t="s">
        <v>170</v>
      </c>
      <c r="AB48" s="12" t="s">
        <v>170</v>
      </c>
      <c r="AC48" s="12" t="s">
        <v>170</v>
      </c>
      <c r="AD48" s="12"/>
      <c r="AE48" s="12" t="s">
        <v>170</v>
      </c>
      <c r="AF48" s="12" t="s">
        <v>170</v>
      </c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</row>
    <row r="49" spans="1:50" s="27" customFormat="1" ht="59.25" customHeight="1" outlineLevel="1">
      <c r="A49" s="126">
        <v>5</v>
      </c>
      <c r="B49" s="13"/>
      <c r="C49" s="75" t="s">
        <v>349</v>
      </c>
      <c r="D49" s="100" t="s">
        <v>250</v>
      </c>
      <c r="E49" s="96">
        <v>170</v>
      </c>
      <c r="F49" s="101"/>
      <c r="G49" s="96">
        <v>170</v>
      </c>
      <c r="H49" s="102"/>
      <c r="I49" s="102"/>
      <c r="J49" s="102"/>
      <c r="K49" s="103" t="s">
        <v>256</v>
      </c>
      <c r="L49" s="100" t="s">
        <v>255</v>
      </c>
      <c r="M49" s="95">
        <v>3400</v>
      </c>
      <c r="N49" s="95">
        <v>3400</v>
      </c>
      <c r="O49" s="96"/>
      <c r="P49" s="96"/>
      <c r="Q49" s="96"/>
      <c r="R49" s="109" t="s">
        <v>210</v>
      </c>
      <c r="S49" s="104"/>
      <c r="T49" s="104">
        <f>E49*5%</f>
        <v>8.5</v>
      </c>
      <c r="U49" s="105" t="s">
        <v>166</v>
      </c>
      <c r="V49" s="105" t="s">
        <v>181</v>
      </c>
      <c r="W49" s="106" t="s">
        <v>198</v>
      </c>
      <c r="X49" s="106" t="s">
        <v>170</v>
      </c>
      <c r="Y49" s="108" t="s">
        <v>231</v>
      </c>
      <c r="Z49" s="88"/>
      <c r="AA49" s="12" t="s">
        <v>170</v>
      </c>
      <c r="AB49" s="12" t="s">
        <v>170</v>
      </c>
      <c r="AC49" s="12" t="s">
        <v>170</v>
      </c>
      <c r="AD49" s="12"/>
      <c r="AE49" s="12" t="s">
        <v>170</v>
      </c>
      <c r="AF49" s="12" t="s">
        <v>170</v>
      </c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</row>
    <row r="50" spans="1:50" s="27" customFormat="1" ht="59.25" customHeight="1" outlineLevel="1">
      <c r="A50" s="126">
        <v>6</v>
      </c>
      <c r="B50" s="13"/>
      <c r="C50" s="75" t="s">
        <v>350</v>
      </c>
      <c r="D50" s="100" t="s">
        <v>250</v>
      </c>
      <c r="E50" s="96">
        <v>320</v>
      </c>
      <c r="F50" s="101"/>
      <c r="G50" s="96">
        <v>320</v>
      </c>
      <c r="H50" s="102"/>
      <c r="I50" s="102"/>
      <c r="J50" s="102"/>
      <c r="K50" s="103" t="s">
        <v>256</v>
      </c>
      <c r="L50" s="100" t="s">
        <v>255</v>
      </c>
      <c r="M50" s="95">
        <v>1500</v>
      </c>
      <c r="N50" s="95">
        <v>1500</v>
      </c>
      <c r="O50" s="96"/>
      <c r="P50" s="96"/>
      <c r="Q50" s="96"/>
      <c r="R50" s="109" t="s">
        <v>210</v>
      </c>
      <c r="S50" s="104"/>
      <c r="T50" s="104">
        <f>E50*5%</f>
        <v>16</v>
      </c>
      <c r="U50" s="105" t="s">
        <v>166</v>
      </c>
      <c r="V50" s="105" t="s">
        <v>181</v>
      </c>
      <c r="W50" s="106" t="s">
        <v>198</v>
      </c>
      <c r="X50" s="106" t="s">
        <v>231</v>
      </c>
      <c r="Y50" s="108" t="s">
        <v>231</v>
      </c>
      <c r="Z50" s="88"/>
      <c r="AA50" s="12" t="s">
        <v>170</v>
      </c>
      <c r="AB50" s="12" t="s">
        <v>170</v>
      </c>
      <c r="AC50" s="12" t="s">
        <v>170</v>
      </c>
      <c r="AD50" s="12"/>
      <c r="AE50" s="12" t="s">
        <v>170</v>
      </c>
      <c r="AF50" s="12" t="s">
        <v>170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</row>
    <row r="51" spans="1:50" s="8" customFormat="1" ht="58.5" customHeight="1" outlineLevel="1">
      <c r="A51" s="126">
        <v>7</v>
      </c>
      <c r="B51" s="13"/>
      <c r="C51" s="75" t="s">
        <v>351</v>
      </c>
      <c r="D51" s="100" t="s">
        <v>250</v>
      </c>
      <c r="E51" s="96">
        <v>150</v>
      </c>
      <c r="F51" s="101"/>
      <c r="G51" s="96">
        <v>150</v>
      </c>
      <c r="H51" s="102"/>
      <c r="I51" s="102"/>
      <c r="J51" s="102"/>
      <c r="K51" s="103" t="s">
        <v>256</v>
      </c>
      <c r="L51" s="100" t="s">
        <v>255</v>
      </c>
      <c r="M51" s="95">
        <v>780</v>
      </c>
      <c r="N51" s="95">
        <v>780</v>
      </c>
      <c r="O51" s="101"/>
      <c r="P51" s="101"/>
      <c r="Q51" s="101"/>
      <c r="R51" s="109" t="s">
        <v>210</v>
      </c>
      <c r="S51" s="104"/>
      <c r="T51" s="104">
        <f>E51*5%</f>
        <v>7.5</v>
      </c>
      <c r="U51" s="105" t="s">
        <v>166</v>
      </c>
      <c r="V51" s="105" t="s">
        <v>181</v>
      </c>
      <c r="W51" s="106" t="s">
        <v>198</v>
      </c>
      <c r="X51" s="106" t="s">
        <v>231</v>
      </c>
      <c r="Y51" s="108" t="s">
        <v>231</v>
      </c>
      <c r="Z51" s="88"/>
      <c r="AA51" s="12" t="s">
        <v>170</v>
      </c>
      <c r="AB51" s="12" t="s">
        <v>170</v>
      </c>
      <c r="AC51" s="12" t="s">
        <v>170</v>
      </c>
      <c r="AD51" s="12"/>
      <c r="AE51" s="12" t="s">
        <v>170</v>
      </c>
      <c r="AF51" s="12" t="s">
        <v>170</v>
      </c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</row>
    <row r="52" spans="1:50" s="24" customFormat="1" ht="111" customHeight="1" outlineLevel="1">
      <c r="A52" s="126">
        <v>8</v>
      </c>
      <c r="B52" s="16"/>
      <c r="C52" s="319" t="s">
        <v>410</v>
      </c>
      <c r="D52" s="100" t="s">
        <v>250</v>
      </c>
      <c r="E52" s="96">
        <v>900</v>
      </c>
      <c r="F52" s="101"/>
      <c r="G52" s="96">
        <v>900</v>
      </c>
      <c r="H52" s="102"/>
      <c r="I52" s="102"/>
      <c r="J52" s="102"/>
      <c r="K52" s="103" t="s">
        <v>246</v>
      </c>
      <c r="L52" s="100" t="s">
        <v>247</v>
      </c>
      <c r="M52" s="95">
        <v>1</v>
      </c>
      <c r="N52" s="95">
        <v>1</v>
      </c>
      <c r="O52" s="101"/>
      <c r="P52" s="101"/>
      <c r="Q52" s="101"/>
      <c r="R52" s="109" t="s">
        <v>285</v>
      </c>
      <c r="S52" s="104">
        <f>E52*1%</f>
        <v>9</v>
      </c>
      <c r="T52" s="104">
        <f>E52*5%</f>
        <v>45</v>
      </c>
      <c r="U52" s="105" t="s">
        <v>166</v>
      </c>
      <c r="V52" s="105" t="s">
        <v>177</v>
      </c>
      <c r="W52" s="106" t="s">
        <v>487</v>
      </c>
      <c r="X52" s="106" t="s">
        <v>170</v>
      </c>
      <c r="Y52" s="106" t="s">
        <v>231</v>
      </c>
      <c r="Z52" s="88" t="s">
        <v>454</v>
      </c>
      <c r="AA52" s="12" t="s">
        <v>170</v>
      </c>
      <c r="AB52" s="12" t="s">
        <v>170</v>
      </c>
      <c r="AC52" s="12" t="s">
        <v>170</v>
      </c>
      <c r="AD52" s="12"/>
      <c r="AE52" s="12" t="s">
        <v>170</v>
      </c>
      <c r="AF52" s="12" t="s">
        <v>170</v>
      </c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</row>
    <row r="53" spans="1:50" s="27" customFormat="1" ht="82.5" customHeight="1" outlineLevel="1">
      <c r="A53" s="126">
        <v>9</v>
      </c>
      <c r="B53" s="16"/>
      <c r="C53" s="75" t="s">
        <v>315</v>
      </c>
      <c r="D53" s="100" t="s">
        <v>250</v>
      </c>
      <c r="E53" s="96">
        <v>430</v>
      </c>
      <c r="F53" s="101"/>
      <c r="G53" s="96">
        <v>430</v>
      </c>
      <c r="H53" s="102"/>
      <c r="I53" s="102"/>
      <c r="J53" s="102"/>
      <c r="K53" s="75">
        <v>796</v>
      </c>
      <c r="L53" s="75" t="s">
        <v>175</v>
      </c>
      <c r="M53" s="95">
        <v>22</v>
      </c>
      <c r="N53" s="95">
        <v>22</v>
      </c>
      <c r="O53" s="101"/>
      <c r="P53" s="101"/>
      <c r="Q53" s="101"/>
      <c r="R53" s="109" t="s">
        <v>210</v>
      </c>
      <c r="S53" s="104">
        <f>E53*1%</f>
        <v>4.3</v>
      </c>
      <c r="T53" s="104">
        <f>E53*5%</f>
        <v>21.5</v>
      </c>
      <c r="U53" s="105" t="s">
        <v>166</v>
      </c>
      <c r="V53" s="105" t="s">
        <v>181</v>
      </c>
      <c r="W53" s="106" t="s">
        <v>169</v>
      </c>
      <c r="X53" s="106" t="s">
        <v>170</v>
      </c>
      <c r="Y53" s="106" t="s">
        <v>231</v>
      </c>
      <c r="Z53" s="88"/>
      <c r="AA53" s="12" t="s">
        <v>170</v>
      </c>
      <c r="AB53" s="12" t="s">
        <v>170</v>
      </c>
      <c r="AC53" s="12" t="s">
        <v>170</v>
      </c>
      <c r="AD53" s="12"/>
      <c r="AE53" s="12" t="s">
        <v>170</v>
      </c>
      <c r="AF53" s="12" t="s">
        <v>170</v>
      </c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</row>
    <row r="54" spans="1:50" s="24" customFormat="1" ht="17.25" customHeight="1" hidden="1" outlineLevel="1">
      <c r="A54" s="13"/>
      <c r="B54" s="13"/>
      <c r="C54" s="320"/>
      <c r="D54" s="14"/>
      <c r="E54" s="45"/>
      <c r="F54" s="15"/>
      <c r="G54" s="45"/>
      <c r="H54" s="40"/>
      <c r="I54" s="40"/>
      <c r="J54" s="40"/>
      <c r="K54" s="16"/>
      <c r="L54" s="14"/>
      <c r="M54" s="95"/>
      <c r="N54" s="95"/>
      <c r="O54" s="15"/>
      <c r="P54" s="15"/>
      <c r="Q54" s="15"/>
      <c r="R54" s="17"/>
      <c r="S54" s="18"/>
      <c r="T54" s="18"/>
      <c r="U54" s="19"/>
      <c r="V54" s="19"/>
      <c r="W54" s="20"/>
      <c r="X54" s="12"/>
      <c r="Y54" s="44"/>
      <c r="Z54" s="12"/>
      <c r="AA54" s="12"/>
      <c r="AB54" s="12"/>
      <c r="AC54" s="12"/>
      <c r="AD54" s="12"/>
      <c r="AE54" s="12"/>
      <c r="AF54" s="1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</row>
    <row r="55" spans="1:50" s="24" customFormat="1" ht="17.25" customHeight="1" hidden="1" outlineLevel="1">
      <c r="A55" s="13"/>
      <c r="B55" s="13"/>
      <c r="C55" s="320"/>
      <c r="D55" s="14"/>
      <c r="E55" s="45"/>
      <c r="F55" s="15"/>
      <c r="G55" s="45"/>
      <c r="H55" s="40"/>
      <c r="I55" s="40"/>
      <c r="J55" s="40"/>
      <c r="K55" s="16"/>
      <c r="L55" s="14"/>
      <c r="M55" s="95"/>
      <c r="N55" s="95"/>
      <c r="O55" s="15"/>
      <c r="P55" s="15"/>
      <c r="Q55" s="15"/>
      <c r="R55" s="17"/>
      <c r="S55" s="18"/>
      <c r="T55" s="18"/>
      <c r="U55" s="19"/>
      <c r="V55" s="19"/>
      <c r="W55" s="20"/>
      <c r="X55" s="12"/>
      <c r="Y55" s="44"/>
      <c r="Z55" s="12"/>
      <c r="AA55" s="12"/>
      <c r="AB55" s="12"/>
      <c r="AC55" s="12"/>
      <c r="AD55" s="12"/>
      <c r="AE55" s="12"/>
      <c r="AF55" s="1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</row>
    <row r="56" spans="1:50" s="24" customFormat="1" ht="17.25" customHeight="1" hidden="1" outlineLevel="1">
      <c r="A56" s="13"/>
      <c r="B56" s="13"/>
      <c r="C56" s="320"/>
      <c r="D56" s="14"/>
      <c r="E56" s="45"/>
      <c r="F56" s="15"/>
      <c r="G56" s="45"/>
      <c r="H56" s="40"/>
      <c r="I56" s="40"/>
      <c r="J56" s="40"/>
      <c r="K56" s="16"/>
      <c r="L56" s="14"/>
      <c r="M56" s="95"/>
      <c r="N56" s="95"/>
      <c r="O56" s="15"/>
      <c r="P56" s="15"/>
      <c r="Q56" s="15"/>
      <c r="R56" s="17"/>
      <c r="S56" s="18"/>
      <c r="T56" s="18"/>
      <c r="U56" s="19"/>
      <c r="V56" s="19"/>
      <c r="W56" s="20"/>
      <c r="X56" s="12"/>
      <c r="Y56" s="44"/>
      <c r="Z56" s="12"/>
      <c r="AA56" s="12"/>
      <c r="AB56" s="12"/>
      <c r="AC56" s="12"/>
      <c r="AD56" s="12"/>
      <c r="AE56" s="12"/>
      <c r="AF56" s="1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</row>
    <row r="57" spans="1:50" s="10" customFormat="1" ht="9.75" hidden="1" outlineLevel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16"/>
      <c r="M57" s="16"/>
      <c r="N57" s="16"/>
      <c r="O57" s="16"/>
      <c r="P57" s="16"/>
      <c r="Q57" s="16"/>
      <c r="R57" s="19"/>
      <c r="S57" s="19"/>
      <c r="T57" s="19"/>
      <c r="U57" s="19"/>
      <c r="V57" s="19"/>
      <c r="W57" s="19"/>
      <c r="X57" s="19"/>
      <c r="Y57" s="321"/>
      <c r="Z57" s="19"/>
      <c r="AA57" s="19"/>
      <c r="AB57" s="19"/>
      <c r="AC57" s="19"/>
      <c r="AD57" s="19"/>
      <c r="AE57" s="19"/>
      <c r="AF57" s="19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</row>
    <row r="58" spans="1:50" s="32" customFormat="1" ht="15.75" customHeight="1" collapsed="1">
      <c r="A58" s="313">
        <v>9</v>
      </c>
      <c r="B58" s="314"/>
      <c r="C58" s="314"/>
      <c r="D58" s="314"/>
      <c r="E58" s="314"/>
      <c r="F58" s="314"/>
      <c r="G58" s="314">
        <f>SUM(G45:G57)</f>
        <v>2633</v>
      </c>
      <c r="H58" s="314">
        <f>SUM(H45:H57)</f>
        <v>0</v>
      </c>
      <c r="I58" s="314">
        <f>SUM(I45:I57)</f>
        <v>0</v>
      </c>
      <c r="J58" s="314">
        <f>SUM(J45:J57)</f>
        <v>0</v>
      </c>
      <c r="K58" s="314"/>
      <c r="L58" s="315"/>
      <c r="M58" s="315"/>
      <c r="N58" s="315"/>
      <c r="O58" s="315"/>
      <c r="P58" s="315"/>
      <c r="Q58" s="315"/>
      <c r="R58" s="64"/>
      <c r="S58" s="64"/>
      <c r="T58" s="64"/>
      <c r="U58" s="64"/>
      <c r="V58" s="64"/>
      <c r="W58" s="64"/>
      <c r="X58" s="64"/>
      <c r="Y58" s="316"/>
      <c r="Z58" s="64"/>
      <c r="AA58" s="64"/>
      <c r="AB58" s="64"/>
      <c r="AC58" s="64"/>
      <c r="AD58" s="64"/>
      <c r="AE58" s="64"/>
      <c r="AF58" s="64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</row>
    <row r="59" spans="1:50" s="10" customFormat="1" ht="14.25">
      <c r="A59" s="307" t="s">
        <v>235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8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</row>
    <row r="60" spans="1:50" s="27" customFormat="1" ht="51.75" customHeight="1" outlineLevel="1">
      <c r="A60" s="126">
        <v>1</v>
      </c>
      <c r="B60" s="13"/>
      <c r="C60" s="100" t="s">
        <v>133</v>
      </c>
      <c r="D60" s="100" t="s">
        <v>182</v>
      </c>
      <c r="E60" s="102">
        <v>402</v>
      </c>
      <c r="F60" s="101"/>
      <c r="G60" s="102">
        <v>402</v>
      </c>
      <c r="H60" s="102"/>
      <c r="I60" s="102"/>
      <c r="J60" s="102"/>
      <c r="K60" s="103" t="s">
        <v>179</v>
      </c>
      <c r="L60" s="100" t="s">
        <v>180</v>
      </c>
      <c r="M60" s="101">
        <v>200</v>
      </c>
      <c r="N60" s="101">
        <v>200</v>
      </c>
      <c r="O60" s="101"/>
      <c r="P60" s="101"/>
      <c r="Q60" s="101"/>
      <c r="R60" s="109" t="s">
        <v>176</v>
      </c>
      <c r="S60" s="104">
        <f aca="true" t="shared" si="0" ref="S60:S68">E60*1%</f>
        <v>4.0200000000000005</v>
      </c>
      <c r="T60" s="107">
        <f>E60*5%</f>
        <v>20.1</v>
      </c>
      <c r="U60" s="105" t="s">
        <v>181</v>
      </c>
      <c r="V60" s="105" t="s">
        <v>178</v>
      </c>
      <c r="W60" s="106" t="s">
        <v>169</v>
      </c>
      <c r="X60" s="106" t="s">
        <v>170</v>
      </c>
      <c r="Y60" s="322" t="s">
        <v>231</v>
      </c>
      <c r="Z60" s="88" t="s">
        <v>454</v>
      </c>
      <c r="AA60" s="12" t="s">
        <v>232</v>
      </c>
      <c r="AB60" s="12" t="s">
        <v>170</v>
      </c>
      <c r="AC60" s="12" t="s">
        <v>170</v>
      </c>
      <c r="AD60" s="20"/>
      <c r="AE60" s="12" t="s">
        <v>170</v>
      </c>
      <c r="AF60" s="12" t="s">
        <v>170</v>
      </c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</row>
    <row r="61" spans="1:50" s="46" customFormat="1" ht="60.75" customHeight="1" outlineLevel="1">
      <c r="A61" s="126">
        <v>2</v>
      </c>
      <c r="B61" s="16"/>
      <c r="C61" s="98" t="s">
        <v>259</v>
      </c>
      <c r="D61" s="100" t="s">
        <v>250</v>
      </c>
      <c r="E61" s="101">
        <v>3500</v>
      </c>
      <c r="F61" s="103"/>
      <c r="G61" s="102">
        <v>3500</v>
      </c>
      <c r="H61" s="102"/>
      <c r="I61" s="102"/>
      <c r="J61" s="102"/>
      <c r="K61" s="103" t="s">
        <v>174</v>
      </c>
      <c r="L61" s="100" t="s">
        <v>175</v>
      </c>
      <c r="M61" s="103" t="s">
        <v>469</v>
      </c>
      <c r="N61" s="103" t="s">
        <v>469</v>
      </c>
      <c r="O61" s="103" t="s">
        <v>260</v>
      </c>
      <c r="P61" s="103" t="s">
        <v>260</v>
      </c>
      <c r="Q61" s="103" t="s">
        <v>260</v>
      </c>
      <c r="R61" s="109" t="s">
        <v>222</v>
      </c>
      <c r="S61" s="104">
        <f>E61*0.5%</f>
        <v>17.5</v>
      </c>
      <c r="T61" s="104">
        <f>E61*5%</f>
        <v>175</v>
      </c>
      <c r="U61" s="105" t="s">
        <v>181</v>
      </c>
      <c r="V61" s="105" t="s">
        <v>171</v>
      </c>
      <c r="W61" s="106" t="s">
        <v>169</v>
      </c>
      <c r="X61" s="106" t="s">
        <v>170</v>
      </c>
      <c r="Y61" s="106" t="s">
        <v>170</v>
      </c>
      <c r="Z61" s="88" t="s">
        <v>454</v>
      </c>
      <c r="AA61" s="12" t="s">
        <v>170</v>
      </c>
      <c r="AB61" s="12" t="s">
        <v>170</v>
      </c>
      <c r="AC61" s="12" t="s">
        <v>170</v>
      </c>
      <c r="AD61" s="12"/>
      <c r="AE61" s="12" t="s">
        <v>170</v>
      </c>
      <c r="AF61" s="12" t="s">
        <v>170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</row>
    <row r="62" spans="1:50" s="27" customFormat="1" ht="72" customHeight="1" outlineLevel="1">
      <c r="A62" s="126">
        <v>3</v>
      </c>
      <c r="B62" s="13"/>
      <c r="C62" s="100" t="s">
        <v>141</v>
      </c>
      <c r="D62" s="100" t="s">
        <v>194</v>
      </c>
      <c r="E62" s="102">
        <v>9.6</v>
      </c>
      <c r="F62" s="101"/>
      <c r="G62" s="102">
        <v>9.6</v>
      </c>
      <c r="H62" s="102"/>
      <c r="I62" s="102"/>
      <c r="J62" s="102"/>
      <c r="K62" s="103" t="s">
        <v>174</v>
      </c>
      <c r="L62" s="100" t="s">
        <v>175</v>
      </c>
      <c r="M62" s="101">
        <v>4</v>
      </c>
      <c r="N62" s="101">
        <v>4</v>
      </c>
      <c r="O62" s="101"/>
      <c r="P62" s="101"/>
      <c r="Q62" s="101"/>
      <c r="R62" s="109" t="s">
        <v>200</v>
      </c>
      <c r="S62" s="104"/>
      <c r="T62" s="107"/>
      <c r="U62" s="105" t="s">
        <v>181</v>
      </c>
      <c r="V62" s="105" t="s">
        <v>167</v>
      </c>
      <c r="W62" s="106" t="s">
        <v>198</v>
      </c>
      <c r="X62" s="106" t="s">
        <v>170</v>
      </c>
      <c r="Y62" s="106" t="s">
        <v>170</v>
      </c>
      <c r="Z62" s="88"/>
      <c r="AA62" s="12" t="s">
        <v>170</v>
      </c>
      <c r="AB62" s="12" t="s">
        <v>170</v>
      </c>
      <c r="AC62" s="12" t="s">
        <v>170</v>
      </c>
      <c r="AD62" s="12"/>
      <c r="AE62" s="12" t="s">
        <v>170</v>
      </c>
      <c r="AF62" s="12" t="s">
        <v>170</v>
      </c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50" s="27" customFormat="1" ht="51.75" customHeight="1" outlineLevel="1">
      <c r="A63" s="126">
        <v>4</v>
      </c>
      <c r="B63" s="13"/>
      <c r="C63" s="75" t="s">
        <v>252</v>
      </c>
      <c r="D63" s="100" t="s">
        <v>250</v>
      </c>
      <c r="E63" s="102">
        <v>774</v>
      </c>
      <c r="F63" s="101"/>
      <c r="G63" s="102">
        <v>774</v>
      </c>
      <c r="H63" s="102"/>
      <c r="I63" s="102"/>
      <c r="J63" s="102"/>
      <c r="K63" s="103" t="s">
        <v>174</v>
      </c>
      <c r="L63" s="100" t="s">
        <v>175</v>
      </c>
      <c r="M63" s="101">
        <v>4</v>
      </c>
      <c r="N63" s="101">
        <v>4</v>
      </c>
      <c r="O63" s="101"/>
      <c r="P63" s="101"/>
      <c r="Q63" s="101"/>
      <c r="R63" s="109" t="s">
        <v>176</v>
      </c>
      <c r="S63" s="104">
        <f t="shared" si="0"/>
        <v>7.74</v>
      </c>
      <c r="T63" s="107">
        <f aca="true" t="shared" si="1" ref="T63:T70">E63*5%</f>
        <v>38.7</v>
      </c>
      <c r="U63" s="105" t="s">
        <v>181</v>
      </c>
      <c r="V63" s="105" t="s">
        <v>178</v>
      </c>
      <c r="W63" s="106" t="s">
        <v>169</v>
      </c>
      <c r="X63" s="106" t="s">
        <v>170</v>
      </c>
      <c r="Y63" s="106" t="s">
        <v>170</v>
      </c>
      <c r="Z63" s="88" t="s">
        <v>454</v>
      </c>
      <c r="AA63" s="12" t="s">
        <v>170</v>
      </c>
      <c r="AB63" s="12" t="s">
        <v>170</v>
      </c>
      <c r="AC63" s="12" t="s">
        <v>170</v>
      </c>
      <c r="AD63" s="12"/>
      <c r="AE63" s="12" t="s">
        <v>170</v>
      </c>
      <c r="AF63" s="12" t="s">
        <v>170</v>
      </c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</row>
    <row r="64" spans="1:50" s="27" customFormat="1" ht="51.75" customHeight="1" outlineLevel="1">
      <c r="A64" s="103" t="s">
        <v>4</v>
      </c>
      <c r="B64" s="16"/>
      <c r="C64" s="75" t="s">
        <v>330</v>
      </c>
      <c r="D64" s="100" t="s">
        <v>250</v>
      </c>
      <c r="E64" s="75">
        <v>300</v>
      </c>
      <c r="F64" s="101"/>
      <c r="G64" s="75">
        <v>300</v>
      </c>
      <c r="H64" s="102"/>
      <c r="I64" s="102"/>
      <c r="J64" s="102"/>
      <c r="K64" s="103" t="s">
        <v>163</v>
      </c>
      <c r="L64" s="100" t="s">
        <v>164</v>
      </c>
      <c r="M64" s="101">
        <v>72</v>
      </c>
      <c r="N64" s="101">
        <v>72</v>
      </c>
      <c r="O64" s="101"/>
      <c r="P64" s="101"/>
      <c r="Q64" s="101"/>
      <c r="R64" s="109" t="s">
        <v>176</v>
      </c>
      <c r="S64" s="104">
        <f>E64*1%</f>
        <v>3</v>
      </c>
      <c r="T64" s="104">
        <f>E64*5%</f>
        <v>15</v>
      </c>
      <c r="U64" s="105" t="s">
        <v>181</v>
      </c>
      <c r="V64" s="105" t="s">
        <v>178</v>
      </c>
      <c r="W64" s="106" t="s">
        <v>169</v>
      </c>
      <c r="X64" s="106" t="s">
        <v>170</v>
      </c>
      <c r="Y64" s="108" t="s">
        <v>231</v>
      </c>
      <c r="Z64" s="88"/>
      <c r="AA64" s="12" t="s">
        <v>170</v>
      </c>
      <c r="AB64" s="12" t="s">
        <v>170</v>
      </c>
      <c r="AC64" s="12" t="s">
        <v>170</v>
      </c>
      <c r="AD64" s="12"/>
      <c r="AE64" s="12" t="s">
        <v>170</v>
      </c>
      <c r="AF64" s="12" t="s">
        <v>170</v>
      </c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</row>
    <row r="65" spans="1:50" s="27" customFormat="1" ht="51" customHeight="1" outlineLevel="1">
      <c r="A65" s="103" t="s">
        <v>5</v>
      </c>
      <c r="B65" s="16"/>
      <c r="C65" s="75" t="s">
        <v>258</v>
      </c>
      <c r="D65" s="100" t="s">
        <v>250</v>
      </c>
      <c r="E65" s="75">
        <v>1400</v>
      </c>
      <c r="F65" s="101"/>
      <c r="G65" s="75">
        <v>1400</v>
      </c>
      <c r="H65" s="102"/>
      <c r="I65" s="102"/>
      <c r="J65" s="102"/>
      <c r="K65" s="75">
        <v>796</v>
      </c>
      <c r="L65" s="75" t="s">
        <v>175</v>
      </c>
      <c r="M65" s="101">
        <v>2</v>
      </c>
      <c r="N65" s="101">
        <v>2</v>
      </c>
      <c r="O65" s="101"/>
      <c r="P65" s="101"/>
      <c r="Q65" s="101"/>
      <c r="R65" s="109" t="s">
        <v>176</v>
      </c>
      <c r="S65" s="104">
        <f>E65*1%</f>
        <v>14</v>
      </c>
      <c r="T65" s="104">
        <f>E65*5%</f>
        <v>70</v>
      </c>
      <c r="U65" s="105" t="s">
        <v>181</v>
      </c>
      <c r="V65" s="105" t="s">
        <v>178</v>
      </c>
      <c r="W65" s="106" t="s">
        <v>169</v>
      </c>
      <c r="X65" s="106" t="s">
        <v>170</v>
      </c>
      <c r="Y65" s="108" t="s">
        <v>231</v>
      </c>
      <c r="Z65" s="88"/>
      <c r="AA65" s="12" t="s">
        <v>170</v>
      </c>
      <c r="AB65" s="12" t="s">
        <v>170</v>
      </c>
      <c r="AC65" s="12" t="s">
        <v>170</v>
      </c>
      <c r="AD65" s="12"/>
      <c r="AE65" s="12" t="s">
        <v>170</v>
      </c>
      <c r="AF65" s="12" t="s">
        <v>170</v>
      </c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</row>
    <row r="66" spans="1:50" s="27" customFormat="1" ht="54" customHeight="1" outlineLevel="1">
      <c r="A66" s="103" t="s">
        <v>6</v>
      </c>
      <c r="B66" s="16"/>
      <c r="C66" s="75" t="s">
        <v>262</v>
      </c>
      <c r="D66" s="100" t="s">
        <v>250</v>
      </c>
      <c r="E66" s="75">
        <v>950</v>
      </c>
      <c r="F66" s="101"/>
      <c r="G66" s="75">
        <v>640</v>
      </c>
      <c r="H66" s="113">
        <v>310</v>
      </c>
      <c r="I66" s="102"/>
      <c r="J66" s="102"/>
      <c r="K66" s="75">
        <v>715</v>
      </c>
      <c r="L66" s="75" t="s">
        <v>328</v>
      </c>
      <c r="M66" s="101">
        <v>1030</v>
      </c>
      <c r="N66" s="101">
        <v>690</v>
      </c>
      <c r="O66" s="101">
        <f>M66-N66</f>
        <v>340</v>
      </c>
      <c r="P66" s="101"/>
      <c r="Q66" s="101"/>
      <c r="R66" s="109" t="s">
        <v>266</v>
      </c>
      <c r="S66" s="104">
        <f t="shared" si="0"/>
        <v>9.5</v>
      </c>
      <c r="T66" s="104">
        <f t="shared" si="1"/>
        <v>47.5</v>
      </c>
      <c r="U66" s="105" t="s">
        <v>181</v>
      </c>
      <c r="V66" s="105" t="s">
        <v>268</v>
      </c>
      <c r="W66" s="106" t="s">
        <v>169</v>
      </c>
      <c r="X66" s="106" t="s">
        <v>170</v>
      </c>
      <c r="Y66" s="108" t="s">
        <v>231</v>
      </c>
      <c r="Z66" s="88" t="s">
        <v>454</v>
      </c>
      <c r="AA66" s="12" t="s">
        <v>170</v>
      </c>
      <c r="AB66" s="12" t="s">
        <v>170</v>
      </c>
      <c r="AC66" s="12" t="s">
        <v>170</v>
      </c>
      <c r="AD66" s="12"/>
      <c r="AE66" s="12" t="s">
        <v>170</v>
      </c>
      <c r="AF66" s="12" t="s">
        <v>170</v>
      </c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</row>
    <row r="67" spans="1:50" s="27" customFormat="1" ht="51.75" customHeight="1" outlineLevel="1">
      <c r="A67" s="103" t="s">
        <v>7</v>
      </c>
      <c r="B67" s="16"/>
      <c r="C67" s="75" t="s">
        <v>263</v>
      </c>
      <c r="D67" s="100" t="s">
        <v>250</v>
      </c>
      <c r="E67" s="75">
        <v>1980</v>
      </c>
      <c r="F67" s="101"/>
      <c r="G67" s="75">
        <v>1155</v>
      </c>
      <c r="H67" s="113">
        <v>825</v>
      </c>
      <c r="I67" s="102"/>
      <c r="J67" s="102"/>
      <c r="K67" s="75">
        <v>796</v>
      </c>
      <c r="L67" s="75" t="s">
        <v>175</v>
      </c>
      <c r="M67" s="101">
        <v>1280</v>
      </c>
      <c r="N67" s="101">
        <v>750</v>
      </c>
      <c r="O67" s="101">
        <f>M67-N67</f>
        <v>530</v>
      </c>
      <c r="P67" s="101"/>
      <c r="Q67" s="101"/>
      <c r="R67" s="109" t="s">
        <v>267</v>
      </c>
      <c r="S67" s="104">
        <f t="shared" si="0"/>
        <v>19.8</v>
      </c>
      <c r="T67" s="104">
        <f t="shared" si="1"/>
        <v>99</v>
      </c>
      <c r="U67" s="105" t="s">
        <v>181</v>
      </c>
      <c r="V67" s="105" t="s">
        <v>269</v>
      </c>
      <c r="W67" s="106" t="s">
        <v>169</v>
      </c>
      <c r="X67" s="106" t="s">
        <v>170</v>
      </c>
      <c r="Y67" s="108" t="s">
        <v>231</v>
      </c>
      <c r="Z67" s="88" t="s">
        <v>454</v>
      </c>
      <c r="AA67" s="12" t="s">
        <v>170</v>
      </c>
      <c r="AB67" s="12" t="s">
        <v>170</v>
      </c>
      <c r="AC67" s="12" t="s">
        <v>170</v>
      </c>
      <c r="AD67" s="12"/>
      <c r="AE67" s="12" t="s">
        <v>170</v>
      </c>
      <c r="AF67" s="12" t="s">
        <v>170</v>
      </c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</row>
    <row r="68" spans="1:50" s="27" customFormat="1" ht="66" customHeight="1" outlineLevel="1">
      <c r="A68" s="103" t="s">
        <v>8</v>
      </c>
      <c r="B68" s="16"/>
      <c r="C68" s="319" t="s">
        <v>302</v>
      </c>
      <c r="D68" s="100" t="s">
        <v>250</v>
      </c>
      <c r="E68" s="75">
        <v>800</v>
      </c>
      <c r="F68" s="101"/>
      <c r="G68" s="75">
        <v>800</v>
      </c>
      <c r="H68" s="102"/>
      <c r="I68" s="102"/>
      <c r="J68" s="102"/>
      <c r="K68" s="75">
        <v>876</v>
      </c>
      <c r="L68" s="75" t="s">
        <v>247</v>
      </c>
      <c r="M68" s="101">
        <v>275</v>
      </c>
      <c r="N68" s="101">
        <v>275</v>
      </c>
      <c r="O68" s="101"/>
      <c r="P68" s="101"/>
      <c r="Q68" s="101"/>
      <c r="R68" s="109" t="s">
        <v>424</v>
      </c>
      <c r="S68" s="104">
        <f t="shared" si="0"/>
        <v>8</v>
      </c>
      <c r="T68" s="104">
        <f t="shared" si="1"/>
        <v>40</v>
      </c>
      <c r="U68" s="105" t="s">
        <v>181</v>
      </c>
      <c r="V68" s="105" t="s">
        <v>214</v>
      </c>
      <c r="W68" s="106" t="s">
        <v>169</v>
      </c>
      <c r="X68" s="106" t="s">
        <v>170</v>
      </c>
      <c r="Y68" s="108" t="s">
        <v>231</v>
      </c>
      <c r="Z68" s="88"/>
      <c r="AA68" s="12" t="s">
        <v>170</v>
      </c>
      <c r="AB68" s="12" t="s">
        <v>170</v>
      </c>
      <c r="AC68" s="12" t="s">
        <v>170</v>
      </c>
      <c r="AD68" s="12"/>
      <c r="AE68" s="12" t="s">
        <v>170</v>
      </c>
      <c r="AF68" s="12" t="s">
        <v>170</v>
      </c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1:50" s="27" customFormat="1" ht="62.25" customHeight="1" outlineLevel="1">
      <c r="A69" s="103" t="s">
        <v>9</v>
      </c>
      <c r="B69" s="16"/>
      <c r="C69" s="75" t="s">
        <v>333</v>
      </c>
      <c r="D69" s="100" t="s">
        <v>250</v>
      </c>
      <c r="E69" s="75">
        <v>11000</v>
      </c>
      <c r="F69" s="101"/>
      <c r="G69" s="75">
        <v>11000</v>
      </c>
      <c r="H69" s="102"/>
      <c r="I69" s="102"/>
      <c r="J69" s="102"/>
      <c r="K69" s="75" t="s">
        <v>334</v>
      </c>
      <c r="L69" s="75" t="s">
        <v>335</v>
      </c>
      <c r="M69" s="110" t="s">
        <v>463</v>
      </c>
      <c r="N69" s="101"/>
      <c r="O69" s="101"/>
      <c r="P69" s="101"/>
      <c r="Q69" s="101"/>
      <c r="R69" s="109" t="s">
        <v>251</v>
      </c>
      <c r="S69" s="104">
        <f>E69*1%</f>
        <v>110</v>
      </c>
      <c r="T69" s="104">
        <f>E69*5%</f>
        <v>550</v>
      </c>
      <c r="U69" s="105" t="s">
        <v>181</v>
      </c>
      <c r="V69" s="105" t="s">
        <v>167</v>
      </c>
      <c r="W69" s="106" t="s">
        <v>169</v>
      </c>
      <c r="X69" s="106" t="s">
        <v>170</v>
      </c>
      <c r="Y69" s="106" t="s">
        <v>170</v>
      </c>
      <c r="Z69" s="88"/>
      <c r="AA69" s="12" t="s">
        <v>170</v>
      </c>
      <c r="AB69" s="12" t="s">
        <v>170</v>
      </c>
      <c r="AC69" s="12" t="s">
        <v>170</v>
      </c>
      <c r="AD69" s="12"/>
      <c r="AE69" s="12" t="s">
        <v>170</v>
      </c>
      <c r="AF69" s="12" t="s">
        <v>170</v>
      </c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</row>
    <row r="70" spans="1:32" s="22" customFormat="1" ht="78.75" customHeight="1" outlineLevel="1">
      <c r="A70" s="103" t="s">
        <v>10</v>
      </c>
      <c r="B70" s="16"/>
      <c r="C70" s="115" t="s">
        <v>337</v>
      </c>
      <c r="D70" s="100" t="s">
        <v>250</v>
      </c>
      <c r="E70" s="75">
        <v>12</v>
      </c>
      <c r="F70" s="101"/>
      <c r="G70" s="75">
        <v>12</v>
      </c>
      <c r="H70" s="102"/>
      <c r="I70" s="102"/>
      <c r="J70" s="102"/>
      <c r="K70" s="103" t="s">
        <v>246</v>
      </c>
      <c r="L70" s="100" t="s">
        <v>247</v>
      </c>
      <c r="M70" s="101">
        <v>1</v>
      </c>
      <c r="N70" s="101">
        <v>1</v>
      </c>
      <c r="O70" s="101"/>
      <c r="P70" s="101"/>
      <c r="Q70" s="101"/>
      <c r="R70" s="109" t="s">
        <v>332</v>
      </c>
      <c r="S70" s="104"/>
      <c r="T70" s="104">
        <f t="shared" si="1"/>
        <v>0.6000000000000001</v>
      </c>
      <c r="U70" s="105" t="s">
        <v>181</v>
      </c>
      <c r="V70" s="105" t="s">
        <v>177</v>
      </c>
      <c r="W70" s="106" t="s">
        <v>198</v>
      </c>
      <c r="X70" s="106" t="s">
        <v>170</v>
      </c>
      <c r="Y70" s="106" t="s">
        <v>170</v>
      </c>
      <c r="Z70" s="88"/>
      <c r="AA70" s="12" t="s">
        <v>170</v>
      </c>
      <c r="AB70" s="12" t="s">
        <v>170</v>
      </c>
      <c r="AC70" s="12" t="s">
        <v>170</v>
      </c>
      <c r="AD70" s="12"/>
      <c r="AE70" s="12" t="s">
        <v>170</v>
      </c>
      <c r="AF70" s="12" t="s">
        <v>170</v>
      </c>
    </row>
    <row r="71" spans="1:50" s="27" customFormat="1" ht="62.25" customHeight="1" outlineLevel="1">
      <c r="A71" s="103" t="s">
        <v>11</v>
      </c>
      <c r="B71" s="16"/>
      <c r="C71" s="75" t="s">
        <v>426</v>
      </c>
      <c r="D71" s="100" t="s">
        <v>250</v>
      </c>
      <c r="E71" s="75">
        <v>440</v>
      </c>
      <c r="F71" s="101"/>
      <c r="G71" s="75">
        <v>440</v>
      </c>
      <c r="H71" s="102"/>
      <c r="I71" s="102"/>
      <c r="J71" s="102"/>
      <c r="K71" s="103" t="s">
        <v>174</v>
      </c>
      <c r="L71" s="100" t="s">
        <v>175</v>
      </c>
      <c r="M71" s="101">
        <v>420</v>
      </c>
      <c r="N71" s="101">
        <v>420</v>
      </c>
      <c r="O71" s="101"/>
      <c r="P71" s="101"/>
      <c r="Q71" s="101"/>
      <c r="R71" s="109" t="s">
        <v>176</v>
      </c>
      <c r="S71" s="104"/>
      <c r="T71" s="104">
        <f>E71*5%</f>
        <v>22</v>
      </c>
      <c r="U71" s="105" t="s">
        <v>181</v>
      </c>
      <c r="V71" s="105" t="s">
        <v>178</v>
      </c>
      <c r="W71" s="106" t="s">
        <v>198</v>
      </c>
      <c r="X71" s="106" t="s">
        <v>170</v>
      </c>
      <c r="Y71" s="106" t="s">
        <v>231</v>
      </c>
      <c r="Z71" s="88"/>
      <c r="AA71" s="12" t="s">
        <v>170</v>
      </c>
      <c r="AB71" s="12" t="s">
        <v>170</v>
      </c>
      <c r="AC71" s="12" t="s">
        <v>170</v>
      </c>
      <c r="AD71" s="12"/>
      <c r="AE71" s="12" t="s">
        <v>170</v>
      </c>
      <c r="AF71" s="12" t="s">
        <v>170</v>
      </c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</row>
    <row r="72" spans="1:32" s="22" customFormat="1" ht="64.5" customHeight="1" outlineLevel="1">
      <c r="A72" s="103" t="s">
        <v>12</v>
      </c>
      <c r="B72" s="16"/>
      <c r="C72" s="75" t="s">
        <v>458</v>
      </c>
      <c r="D72" s="100" t="s">
        <v>250</v>
      </c>
      <c r="E72" s="75">
        <v>50</v>
      </c>
      <c r="F72" s="101"/>
      <c r="G72" s="75">
        <v>50</v>
      </c>
      <c r="H72" s="102"/>
      <c r="I72" s="102"/>
      <c r="J72" s="102"/>
      <c r="K72" s="103" t="s">
        <v>246</v>
      </c>
      <c r="L72" s="100" t="s">
        <v>247</v>
      </c>
      <c r="M72" s="101">
        <v>1</v>
      </c>
      <c r="N72" s="101">
        <v>1</v>
      </c>
      <c r="O72" s="101"/>
      <c r="P72" s="101"/>
      <c r="Q72" s="101"/>
      <c r="R72" s="109" t="s">
        <v>176</v>
      </c>
      <c r="S72" s="104"/>
      <c r="T72" s="104">
        <f>E72*5%</f>
        <v>2.5</v>
      </c>
      <c r="U72" s="105" t="s">
        <v>219</v>
      </c>
      <c r="V72" s="105" t="s">
        <v>178</v>
      </c>
      <c r="W72" s="106" t="s">
        <v>198</v>
      </c>
      <c r="X72" s="106" t="s">
        <v>170</v>
      </c>
      <c r="Y72" s="106" t="s">
        <v>170</v>
      </c>
      <c r="Z72" s="88"/>
      <c r="AA72" s="12" t="s">
        <v>170</v>
      </c>
      <c r="AB72" s="12" t="s">
        <v>170</v>
      </c>
      <c r="AC72" s="12" t="s">
        <v>170</v>
      </c>
      <c r="AD72" s="12"/>
      <c r="AE72" s="12" t="s">
        <v>170</v>
      </c>
      <c r="AF72" s="12" t="s">
        <v>170</v>
      </c>
    </row>
    <row r="73" spans="1:32" s="22" customFormat="1" ht="98.25" customHeight="1" outlineLevel="1">
      <c r="A73" s="126">
        <v>14</v>
      </c>
      <c r="B73" s="13"/>
      <c r="C73" s="75" t="s">
        <v>248</v>
      </c>
      <c r="D73" s="100" t="s">
        <v>250</v>
      </c>
      <c r="E73" s="75">
        <v>3846</v>
      </c>
      <c r="F73" s="101"/>
      <c r="G73" s="75">
        <v>3846</v>
      </c>
      <c r="H73" s="102"/>
      <c r="I73" s="102"/>
      <c r="J73" s="102"/>
      <c r="K73" s="103" t="s">
        <v>174</v>
      </c>
      <c r="L73" s="100" t="s">
        <v>175</v>
      </c>
      <c r="M73" s="101">
        <v>70</v>
      </c>
      <c r="N73" s="101">
        <v>70</v>
      </c>
      <c r="O73" s="101"/>
      <c r="P73" s="101"/>
      <c r="Q73" s="101"/>
      <c r="R73" s="109" t="s">
        <v>251</v>
      </c>
      <c r="S73" s="104">
        <f>E73*1%</f>
        <v>38.46</v>
      </c>
      <c r="T73" s="104">
        <f>E73*5%</f>
        <v>192.3</v>
      </c>
      <c r="U73" s="105" t="s">
        <v>181</v>
      </c>
      <c r="V73" s="105" t="s">
        <v>167</v>
      </c>
      <c r="W73" s="106" t="s">
        <v>169</v>
      </c>
      <c r="X73" s="106" t="s">
        <v>170</v>
      </c>
      <c r="Y73" s="106" t="s">
        <v>170</v>
      </c>
      <c r="Z73" s="88"/>
      <c r="AA73" s="12" t="s">
        <v>170</v>
      </c>
      <c r="AB73" s="12" t="s">
        <v>170</v>
      </c>
      <c r="AC73" s="12" t="s">
        <v>170</v>
      </c>
      <c r="AD73" s="12"/>
      <c r="AE73" s="12" t="s">
        <v>170</v>
      </c>
      <c r="AF73" s="12" t="s">
        <v>170</v>
      </c>
    </row>
    <row r="74" spans="1:50" s="24" customFormat="1" ht="58.5" customHeight="1" outlineLevel="1">
      <c r="A74" s="126">
        <v>15</v>
      </c>
      <c r="B74" s="13"/>
      <c r="C74" s="100" t="s">
        <v>127</v>
      </c>
      <c r="D74" s="100" t="s">
        <v>168</v>
      </c>
      <c r="E74" s="113">
        <v>45456.6</v>
      </c>
      <c r="F74" s="100"/>
      <c r="G74" s="102">
        <f>E74</f>
        <v>45456.6</v>
      </c>
      <c r="H74" s="102"/>
      <c r="I74" s="102"/>
      <c r="J74" s="102"/>
      <c r="K74" s="103" t="s">
        <v>163</v>
      </c>
      <c r="L74" s="100" t="s">
        <v>164</v>
      </c>
      <c r="M74" s="101">
        <v>784</v>
      </c>
      <c r="N74" s="101">
        <v>784</v>
      </c>
      <c r="O74" s="101"/>
      <c r="P74" s="101"/>
      <c r="Q74" s="101"/>
      <c r="R74" s="109" t="s">
        <v>165</v>
      </c>
      <c r="S74" s="107">
        <f>E74*0.5%</f>
        <v>227.283</v>
      </c>
      <c r="T74" s="107">
        <f>E74*5%</f>
        <v>2272.83</v>
      </c>
      <c r="U74" s="105" t="s">
        <v>181</v>
      </c>
      <c r="V74" s="105" t="s">
        <v>167</v>
      </c>
      <c r="W74" s="106" t="s">
        <v>169</v>
      </c>
      <c r="X74" s="106" t="s">
        <v>170</v>
      </c>
      <c r="Y74" s="106" t="s">
        <v>170</v>
      </c>
      <c r="Z74" s="88" t="s">
        <v>454</v>
      </c>
      <c r="AA74" s="12" t="s">
        <v>232</v>
      </c>
      <c r="AB74" s="12" t="s">
        <v>170</v>
      </c>
      <c r="AC74" s="12" t="s">
        <v>170</v>
      </c>
      <c r="AD74" s="20"/>
      <c r="AE74" s="12" t="s">
        <v>170</v>
      </c>
      <c r="AF74" s="12" t="s">
        <v>170</v>
      </c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</row>
    <row r="75" spans="1:50" s="32" customFormat="1" ht="9.75">
      <c r="A75" s="313">
        <v>15</v>
      </c>
      <c r="B75" s="314"/>
      <c r="C75" s="314"/>
      <c r="D75" s="314"/>
      <c r="E75" s="314"/>
      <c r="F75" s="314"/>
      <c r="G75" s="314">
        <f>SUM(G60:G74)</f>
        <v>69785.2</v>
      </c>
      <c r="H75" s="314">
        <f>SUM(H60:H74)</f>
        <v>1135</v>
      </c>
      <c r="I75" s="314">
        <f>SUM(I60:I74)</f>
        <v>0</v>
      </c>
      <c r="J75" s="314">
        <f>SUM(J60:J74)</f>
        <v>0</v>
      </c>
      <c r="K75" s="314"/>
      <c r="L75" s="315"/>
      <c r="M75" s="315"/>
      <c r="N75" s="315"/>
      <c r="O75" s="315"/>
      <c r="P75" s="315"/>
      <c r="Q75" s="315"/>
      <c r="R75" s="64"/>
      <c r="S75" s="64"/>
      <c r="T75" s="64"/>
      <c r="U75" s="64"/>
      <c r="V75" s="64"/>
      <c r="W75" s="64"/>
      <c r="X75" s="64"/>
      <c r="Y75" s="316"/>
      <c r="Z75" s="64"/>
      <c r="AA75" s="64"/>
      <c r="AB75" s="64"/>
      <c r="AC75" s="64"/>
      <c r="AD75" s="64"/>
      <c r="AE75" s="64"/>
      <c r="AF75" s="64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</row>
    <row r="76" spans="1:50" s="10" customFormat="1" ht="14.25">
      <c r="A76" s="307" t="s">
        <v>236</v>
      </c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8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</row>
    <row r="77" spans="1:50" s="27" customFormat="1" ht="72" customHeight="1" outlineLevel="1">
      <c r="A77" s="121" t="s">
        <v>0</v>
      </c>
      <c r="B77" s="13"/>
      <c r="C77" s="100" t="s">
        <v>153</v>
      </c>
      <c r="D77" s="100" t="s">
        <v>173</v>
      </c>
      <c r="E77" s="102">
        <v>2133.23</v>
      </c>
      <c r="F77" s="101"/>
      <c r="G77" s="102">
        <v>2133.23</v>
      </c>
      <c r="H77" s="102"/>
      <c r="I77" s="102"/>
      <c r="J77" s="102"/>
      <c r="K77" s="103" t="s">
        <v>174</v>
      </c>
      <c r="L77" s="100" t="s">
        <v>175</v>
      </c>
      <c r="M77" s="101">
        <v>3</v>
      </c>
      <c r="N77" s="101">
        <v>3</v>
      </c>
      <c r="O77" s="101"/>
      <c r="P77" s="101"/>
      <c r="Q77" s="101"/>
      <c r="R77" s="109" t="s">
        <v>176</v>
      </c>
      <c r="S77" s="104">
        <f>E77*1%</f>
        <v>21.3323</v>
      </c>
      <c r="T77" s="104">
        <f>E77*5%</f>
        <v>106.6615</v>
      </c>
      <c r="U77" s="105" t="s">
        <v>177</v>
      </c>
      <c r="V77" s="105" t="s">
        <v>178</v>
      </c>
      <c r="W77" s="106" t="s">
        <v>169</v>
      </c>
      <c r="X77" s="106" t="s">
        <v>170</v>
      </c>
      <c r="Y77" s="106" t="s">
        <v>231</v>
      </c>
      <c r="Z77" s="88"/>
      <c r="AA77" s="12" t="s">
        <v>232</v>
      </c>
      <c r="AB77" s="12" t="s">
        <v>170</v>
      </c>
      <c r="AC77" s="12" t="s">
        <v>170</v>
      </c>
      <c r="AD77" s="20"/>
      <c r="AE77" s="12" t="s">
        <v>170</v>
      </c>
      <c r="AF77" s="12" t="s">
        <v>170</v>
      </c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</row>
    <row r="78" spans="1:50" s="91" customFormat="1" ht="72" customHeight="1" outlineLevel="1">
      <c r="A78" s="121" t="s">
        <v>1</v>
      </c>
      <c r="B78" s="13"/>
      <c r="C78" s="75" t="s">
        <v>342</v>
      </c>
      <c r="D78" s="100" t="s">
        <v>184</v>
      </c>
      <c r="E78" s="102">
        <v>64248.5</v>
      </c>
      <c r="F78" s="101"/>
      <c r="G78" s="102">
        <v>4520.5</v>
      </c>
      <c r="H78" s="102">
        <v>10382</v>
      </c>
      <c r="I78" s="102">
        <v>11943</v>
      </c>
      <c r="J78" s="102">
        <v>37403</v>
      </c>
      <c r="K78" s="103" t="s">
        <v>185</v>
      </c>
      <c r="L78" s="100" t="s">
        <v>450</v>
      </c>
      <c r="M78" s="96">
        <v>175000</v>
      </c>
      <c r="N78" s="96">
        <v>17500</v>
      </c>
      <c r="O78" s="96">
        <v>35000</v>
      </c>
      <c r="P78" s="96">
        <v>35000</v>
      </c>
      <c r="Q78" s="96">
        <v>87500</v>
      </c>
      <c r="R78" s="75" t="s">
        <v>186</v>
      </c>
      <c r="S78" s="104"/>
      <c r="T78" s="104"/>
      <c r="U78" s="105" t="s">
        <v>177</v>
      </c>
      <c r="V78" s="105" t="s">
        <v>187</v>
      </c>
      <c r="W78" s="106" t="s">
        <v>223</v>
      </c>
      <c r="X78" s="106" t="s">
        <v>170</v>
      </c>
      <c r="Y78" s="106" t="s">
        <v>170</v>
      </c>
      <c r="Z78" s="88"/>
      <c r="AA78" s="12" t="s">
        <v>170</v>
      </c>
      <c r="AB78" s="12" t="s">
        <v>170</v>
      </c>
      <c r="AC78" s="12" t="s">
        <v>170</v>
      </c>
      <c r="AD78" s="12"/>
      <c r="AE78" s="12" t="s">
        <v>170</v>
      </c>
      <c r="AF78" s="12" t="s">
        <v>170</v>
      </c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</row>
    <row r="79" spans="1:50" s="27" customFormat="1" ht="53.25" customHeight="1" outlineLevel="1">
      <c r="A79" s="121" t="s">
        <v>2</v>
      </c>
      <c r="B79" s="13"/>
      <c r="C79" s="100" t="s">
        <v>149</v>
      </c>
      <c r="D79" s="100" t="s">
        <v>208</v>
      </c>
      <c r="E79" s="102">
        <v>829</v>
      </c>
      <c r="F79" s="101"/>
      <c r="G79" s="102">
        <v>829</v>
      </c>
      <c r="H79" s="102"/>
      <c r="I79" s="102"/>
      <c r="J79" s="102"/>
      <c r="K79" s="103" t="s">
        <v>246</v>
      </c>
      <c r="L79" s="100" t="s">
        <v>247</v>
      </c>
      <c r="M79" s="101">
        <v>1</v>
      </c>
      <c r="N79" s="101">
        <v>1</v>
      </c>
      <c r="O79" s="101">
        <v>0</v>
      </c>
      <c r="P79" s="101">
        <v>0</v>
      </c>
      <c r="Q79" s="101">
        <v>0</v>
      </c>
      <c r="R79" s="109" t="s">
        <v>176</v>
      </c>
      <c r="S79" s="104">
        <f>E79*1%</f>
        <v>8.290000000000001</v>
      </c>
      <c r="T79" s="104">
        <f>E79*5%</f>
        <v>41.45</v>
      </c>
      <c r="U79" s="105" t="s">
        <v>177</v>
      </c>
      <c r="V79" s="105" t="s">
        <v>178</v>
      </c>
      <c r="W79" s="106" t="s">
        <v>169</v>
      </c>
      <c r="X79" s="106" t="s">
        <v>170</v>
      </c>
      <c r="Y79" s="106" t="s">
        <v>170</v>
      </c>
      <c r="Z79" s="88"/>
      <c r="AA79" s="12" t="s">
        <v>170</v>
      </c>
      <c r="AB79" s="12" t="s">
        <v>170</v>
      </c>
      <c r="AC79" s="12" t="s">
        <v>170</v>
      </c>
      <c r="AD79" s="12"/>
      <c r="AE79" s="12" t="s">
        <v>170</v>
      </c>
      <c r="AF79" s="12" t="s">
        <v>170</v>
      </c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</row>
    <row r="80" spans="1:50" s="27" customFormat="1" ht="67.5" customHeight="1" outlineLevel="1">
      <c r="A80" s="121" t="s">
        <v>3</v>
      </c>
      <c r="B80" s="13"/>
      <c r="C80" s="100" t="s">
        <v>161</v>
      </c>
      <c r="D80" s="100" t="s">
        <v>221</v>
      </c>
      <c r="E80" s="102">
        <v>250</v>
      </c>
      <c r="F80" s="101"/>
      <c r="G80" s="102">
        <v>250</v>
      </c>
      <c r="H80" s="102"/>
      <c r="I80" s="102"/>
      <c r="J80" s="102"/>
      <c r="K80" s="103" t="s">
        <v>174</v>
      </c>
      <c r="L80" s="100" t="s">
        <v>175</v>
      </c>
      <c r="M80" s="101">
        <v>4</v>
      </c>
      <c r="N80" s="101">
        <v>4</v>
      </c>
      <c r="O80" s="101">
        <v>0</v>
      </c>
      <c r="P80" s="101">
        <v>0</v>
      </c>
      <c r="Q80" s="101">
        <v>0</v>
      </c>
      <c r="R80" s="109" t="s">
        <v>222</v>
      </c>
      <c r="S80" s="104">
        <f aca="true" t="shared" si="2" ref="S80:S85">E80*1%</f>
        <v>2.5</v>
      </c>
      <c r="T80" s="104">
        <f aca="true" t="shared" si="3" ref="T80:T88">E80*5%</f>
        <v>12.5</v>
      </c>
      <c r="U80" s="105" t="s">
        <v>177</v>
      </c>
      <c r="V80" s="105" t="s">
        <v>171</v>
      </c>
      <c r="W80" s="106" t="s">
        <v>169</v>
      </c>
      <c r="X80" s="106" t="s">
        <v>170</v>
      </c>
      <c r="Y80" s="106" t="s">
        <v>170</v>
      </c>
      <c r="Z80" s="88"/>
      <c r="AA80" s="12" t="s">
        <v>170</v>
      </c>
      <c r="AB80" s="12" t="s">
        <v>170</v>
      </c>
      <c r="AC80" s="12" t="s">
        <v>170</v>
      </c>
      <c r="AD80" s="12"/>
      <c r="AE80" s="12" t="s">
        <v>170</v>
      </c>
      <c r="AF80" s="12" t="s">
        <v>170</v>
      </c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</row>
    <row r="81" spans="1:32" s="22" customFormat="1" ht="72" customHeight="1" outlineLevel="1">
      <c r="A81" s="121" t="s">
        <v>4</v>
      </c>
      <c r="B81" s="13"/>
      <c r="C81" s="75" t="s">
        <v>347</v>
      </c>
      <c r="D81" s="100" t="s">
        <v>250</v>
      </c>
      <c r="E81" s="102">
        <v>380</v>
      </c>
      <c r="F81" s="101"/>
      <c r="G81" s="102">
        <v>380</v>
      </c>
      <c r="H81" s="102"/>
      <c r="I81" s="102"/>
      <c r="J81" s="102"/>
      <c r="K81" s="103" t="s">
        <v>254</v>
      </c>
      <c r="L81" s="100" t="s">
        <v>255</v>
      </c>
      <c r="M81" s="96">
        <v>6200</v>
      </c>
      <c r="N81" s="96">
        <v>6200</v>
      </c>
      <c r="O81" s="101">
        <v>0</v>
      </c>
      <c r="P81" s="101">
        <v>0</v>
      </c>
      <c r="Q81" s="101">
        <v>0</v>
      </c>
      <c r="R81" s="109" t="s">
        <v>176</v>
      </c>
      <c r="S81" s="104">
        <f t="shared" si="2"/>
        <v>3.8000000000000003</v>
      </c>
      <c r="T81" s="104">
        <f t="shared" si="3"/>
        <v>19</v>
      </c>
      <c r="U81" s="105" t="s">
        <v>177</v>
      </c>
      <c r="V81" s="105" t="s">
        <v>178</v>
      </c>
      <c r="W81" s="106" t="s">
        <v>169</v>
      </c>
      <c r="X81" s="100" t="s">
        <v>170</v>
      </c>
      <c r="Y81" s="100" t="s">
        <v>231</v>
      </c>
      <c r="Z81" s="88"/>
      <c r="AA81" s="14" t="s">
        <v>170</v>
      </c>
      <c r="AB81" s="14" t="s">
        <v>170</v>
      </c>
      <c r="AC81" s="14" t="s">
        <v>170</v>
      </c>
      <c r="AD81" s="14"/>
      <c r="AE81" s="14" t="s">
        <v>170</v>
      </c>
      <c r="AF81" s="14" t="s">
        <v>170</v>
      </c>
    </row>
    <row r="82" spans="1:32" s="22" customFormat="1" ht="65.25" customHeight="1" outlineLevel="1">
      <c r="A82" s="103" t="s">
        <v>5</v>
      </c>
      <c r="B82" s="16"/>
      <c r="C82" s="75" t="s">
        <v>353</v>
      </c>
      <c r="D82" s="100" t="s">
        <v>250</v>
      </c>
      <c r="E82" s="102">
        <v>200</v>
      </c>
      <c r="F82" s="101"/>
      <c r="G82" s="102">
        <v>200</v>
      </c>
      <c r="H82" s="102"/>
      <c r="I82" s="102"/>
      <c r="J82" s="102"/>
      <c r="K82" s="103" t="s">
        <v>174</v>
      </c>
      <c r="L82" s="100" t="s">
        <v>175</v>
      </c>
      <c r="M82" s="96">
        <v>450</v>
      </c>
      <c r="N82" s="96">
        <v>450</v>
      </c>
      <c r="O82" s="101">
        <v>0</v>
      </c>
      <c r="P82" s="101">
        <v>0</v>
      </c>
      <c r="Q82" s="101">
        <v>0</v>
      </c>
      <c r="R82" s="109" t="s">
        <v>176</v>
      </c>
      <c r="S82" s="104">
        <f t="shared" si="2"/>
        <v>2</v>
      </c>
      <c r="T82" s="104">
        <f t="shared" si="3"/>
        <v>10</v>
      </c>
      <c r="U82" s="105" t="s">
        <v>177</v>
      </c>
      <c r="V82" s="105" t="s">
        <v>178</v>
      </c>
      <c r="W82" s="106" t="s">
        <v>169</v>
      </c>
      <c r="X82" s="100" t="s">
        <v>170</v>
      </c>
      <c r="Y82" s="100" t="s">
        <v>231</v>
      </c>
      <c r="Z82" s="88"/>
      <c r="AA82" s="14" t="s">
        <v>170</v>
      </c>
      <c r="AB82" s="14" t="s">
        <v>170</v>
      </c>
      <c r="AC82" s="14" t="s">
        <v>170</v>
      </c>
      <c r="AD82" s="14"/>
      <c r="AE82" s="14" t="s">
        <v>170</v>
      </c>
      <c r="AF82" s="14" t="s">
        <v>170</v>
      </c>
    </row>
    <row r="83" spans="1:32" s="22" customFormat="1" ht="65.25" customHeight="1" outlineLevel="1">
      <c r="A83" s="103" t="s">
        <v>6</v>
      </c>
      <c r="B83" s="16"/>
      <c r="C83" s="75" t="s">
        <v>346</v>
      </c>
      <c r="D83" s="100" t="s">
        <v>250</v>
      </c>
      <c r="E83" s="113">
        <v>360</v>
      </c>
      <c r="F83" s="101"/>
      <c r="G83" s="113">
        <v>360</v>
      </c>
      <c r="H83" s="102"/>
      <c r="I83" s="102"/>
      <c r="J83" s="102"/>
      <c r="K83" s="111" t="s">
        <v>271</v>
      </c>
      <c r="L83" s="100" t="s">
        <v>272</v>
      </c>
      <c r="M83" s="75" t="s">
        <v>273</v>
      </c>
      <c r="N83" s="75" t="s">
        <v>274</v>
      </c>
      <c r="O83" s="101">
        <v>0</v>
      </c>
      <c r="P83" s="101">
        <v>0</v>
      </c>
      <c r="Q83" s="101">
        <v>0</v>
      </c>
      <c r="R83" s="109" t="s">
        <v>222</v>
      </c>
      <c r="S83" s="104">
        <f t="shared" si="2"/>
        <v>3.6</v>
      </c>
      <c r="T83" s="104">
        <f t="shared" si="3"/>
        <v>18</v>
      </c>
      <c r="U83" s="105" t="s">
        <v>177</v>
      </c>
      <c r="V83" s="105" t="s">
        <v>171</v>
      </c>
      <c r="W83" s="106" t="s">
        <v>169</v>
      </c>
      <c r="X83" s="100" t="s">
        <v>170</v>
      </c>
      <c r="Y83" s="100" t="s">
        <v>231</v>
      </c>
      <c r="Z83" s="88"/>
      <c r="AA83" s="14" t="s">
        <v>170</v>
      </c>
      <c r="AB83" s="14" t="s">
        <v>170</v>
      </c>
      <c r="AC83" s="14" t="s">
        <v>170</v>
      </c>
      <c r="AD83" s="14"/>
      <c r="AE83" s="14" t="s">
        <v>170</v>
      </c>
      <c r="AF83" s="14" t="s">
        <v>170</v>
      </c>
    </row>
    <row r="84" spans="1:32" s="22" customFormat="1" ht="65.25" customHeight="1" outlineLevel="1">
      <c r="A84" s="103" t="s">
        <v>7</v>
      </c>
      <c r="B84" s="16"/>
      <c r="C84" s="75" t="s">
        <v>270</v>
      </c>
      <c r="D84" s="100" t="s">
        <v>250</v>
      </c>
      <c r="E84" s="113">
        <v>240</v>
      </c>
      <c r="F84" s="101"/>
      <c r="G84" s="113">
        <v>240</v>
      </c>
      <c r="H84" s="102"/>
      <c r="I84" s="102"/>
      <c r="J84" s="102"/>
      <c r="K84" s="103" t="s">
        <v>174</v>
      </c>
      <c r="L84" s="100" t="s">
        <v>175</v>
      </c>
      <c r="M84" s="75">
        <v>15</v>
      </c>
      <c r="N84" s="75">
        <v>15</v>
      </c>
      <c r="O84" s="101">
        <v>0</v>
      </c>
      <c r="P84" s="101">
        <v>0</v>
      </c>
      <c r="Q84" s="101">
        <v>0</v>
      </c>
      <c r="R84" s="109" t="s">
        <v>176</v>
      </c>
      <c r="S84" s="104">
        <f t="shared" si="2"/>
        <v>2.4</v>
      </c>
      <c r="T84" s="104">
        <f t="shared" si="3"/>
        <v>12</v>
      </c>
      <c r="U84" s="105" t="s">
        <v>177</v>
      </c>
      <c r="V84" s="105" t="s">
        <v>178</v>
      </c>
      <c r="W84" s="106" t="s">
        <v>169</v>
      </c>
      <c r="X84" s="100" t="s">
        <v>170</v>
      </c>
      <c r="Y84" s="100" t="s">
        <v>231</v>
      </c>
      <c r="Z84" s="88"/>
      <c r="AA84" s="14" t="s">
        <v>170</v>
      </c>
      <c r="AB84" s="14" t="s">
        <v>170</v>
      </c>
      <c r="AC84" s="14" t="s">
        <v>170</v>
      </c>
      <c r="AD84" s="14"/>
      <c r="AE84" s="14" t="s">
        <v>170</v>
      </c>
      <c r="AF84" s="14" t="s">
        <v>170</v>
      </c>
    </row>
    <row r="85" spans="1:32" s="22" customFormat="1" ht="65.25" customHeight="1" outlineLevel="1">
      <c r="A85" s="103" t="s">
        <v>8</v>
      </c>
      <c r="B85" s="16"/>
      <c r="C85" s="75" t="s">
        <v>248</v>
      </c>
      <c r="D85" s="100" t="s">
        <v>250</v>
      </c>
      <c r="E85" s="113">
        <v>1090</v>
      </c>
      <c r="F85" s="101"/>
      <c r="G85" s="113">
        <v>1090</v>
      </c>
      <c r="H85" s="102"/>
      <c r="I85" s="102"/>
      <c r="J85" s="102"/>
      <c r="K85" s="103" t="s">
        <v>174</v>
      </c>
      <c r="L85" s="100" t="s">
        <v>175</v>
      </c>
      <c r="M85" s="75">
        <v>3</v>
      </c>
      <c r="N85" s="75">
        <v>3</v>
      </c>
      <c r="O85" s="101">
        <v>0</v>
      </c>
      <c r="P85" s="101">
        <v>0</v>
      </c>
      <c r="Q85" s="101">
        <v>0</v>
      </c>
      <c r="R85" s="109" t="s">
        <v>176</v>
      </c>
      <c r="S85" s="104">
        <f t="shared" si="2"/>
        <v>10.9</v>
      </c>
      <c r="T85" s="104">
        <f t="shared" si="3"/>
        <v>54.5</v>
      </c>
      <c r="U85" s="105" t="s">
        <v>177</v>
      </c>
      <c r="V85" s="105" t="s">
        <v>178</v>
      </c>
      <c r="W85" s="106" t="s">
        <v>169</v>
      </c>
      <c r="X85" s="100" t="s">
        <v>170</v>
      </c>
      <c r="Y85" s="100" t="s">
        <v>231</v>
      </c>
      <c r="Z85" s="88"/>
      <c r="AA85" s="14" t="s">
        <v>170</v>
      </c>
      <c r="AB85" s="14" t="s">
        <v>170</v>
      </c>
      <c r="AC85" s="14" t="s">
        <v>170</v>
      </c>
      <c r="AD85" s="14"/>
      <c r="AE85" s="14" t="s">
        <v>170</v>
      </c>
      <c r="AF85" s="14" t="s">
        <v>170</v>
      </c>
    </row>
    <row r="86" spans="1:32" s="22" customFormat="1" ht="65.25" customHeight="1" outlineLevel="1">
      <c r="A86" s="103" t="s">
        <v>9</v>
      </c>
      <c r="B86" s="16"/>
      <c r="C86" s="319" t="s">
        <v>329</v>
      </c>
      <c r="D86" s="100" t="s">
        <v>250</v>
      </c>
      <c r="E86" s="102">
        <v>85</v>
      </c>
      <c r="F86" s="101"/>
      <c r="G86" s="102">
        <v>85</v>
      </c>
      <c r="H86" s="102"/>
      <c r="I86" s="102"/>
      <c r="J86" s="102"/>
      <c r="K86" s="103" t="s">
        <v>174</v>
      </c>
      <c r="L86" s="100" t="s">
        <v>175</v>
      </c>
      <c r="M86" s="96">
        <v>8</v>
      </c>
      <c r="N86" s="96">
        <v>8</v>
      </c>
      <c r="O86" s="101">
        <v>0</v>
      </c>
      <c r="P86" s="101">
        <v>0</v>
      </c>
      <c r="Q86" s="101">
        <v>0</v>
      </c>
      <c r="R86" s="109" t="s">
        <v>215</v>
      </c>
      <c r="S86" s="104"/>
      <c r="T86" s="104">
        <f t="shared" si="3"/>
        <v>4.25</v>
      </c>
      <c r="U86" s="105" t="s">
        <v>177</v>
      </c>
      <c r="V86" s="105" t="s">
        <v>214</v>
      </c>
      <c r="W86" s="106" t="s">
        <v>198</v>
      </c>
      <c r="X86" s="100" t="s">
        <v>170</v>
      </c>
      <c r="Y86" s="100" t="s">
        <v>231</v>
      </c>
      <c r="Z86" s="88"/>
      <c r="AA86" s="14" t="s">
        <v>170</v>
      </c>
      <c r="AB86" s="14" t="s">
        <v>170</v>
      </c>
      <c r="AC86" s="14" t="s">
        <v>170</v>
      </c>
      <c r="AD86" s="14"/>
      <c r="AE86" s="14" t="s">
        <v>170</v>
      </c>
      <c r="AF86" s="14" t="s">
        <v>170</v>
      </c>
    </row>
    <row r="87" spans="1:32" s="22" customFormat="1" ht="99.75" customHeight="1" outlineLevel="1">
      <c r="A87" s="103" t="s">
        <v>10</v>
      </c>
      <c r="B87" s="16"/>
      <c r="C87" s="75" t="s">
        <v>336</v>
      </c>
      <c r="D87" s="100" t="s">
        <v>250</v>
      </c>
      <c r="E87" s="102">
        <v>20</v>
      </c>
      <c r="F87" s="101"/>
      <c r="G87" s="102">
        <v>20</v>
      </c>
      <c r="H87" s="102"/>
      <c r="I87" s="102"/>
      <c r="J87" s="102"/>
      <c r="K87" s="103" t="s">
        <v>246</v>
      </c>
      <c r="L87" s="100" t="s">
        <v>247</v>
      </c>
      <c r="M87" s="96">
        <v>1</v>
      </c>
      <c r="N87" s="96">
        <v>1</v>
      </c>
      <c r="O87" s="101">
        <v>0</v>
      </c>
      <c r="P87" s="101">
        <v>0</v>
      </c>
      <c r="Q87" s="101">
        <v>0</v>
      </c>
      <c r="R87" s="109" t="s">
        <v>176</v>
      </c>
      <c r="S87" s="104"/>
      <c r="T87" s="104">
        <f t="shared" si="3"/>
        <v>1</v>
      </c>
      <c r="U87" s="105" t="s">
        <v>177</v>
      </c>
      <c r="V87" s="105" t="s">
        <v>178</v>
      </c>
      <c r="W87" s="106" t="s">
        <v>198</v>
      </c>
      <c r="X87" s="100" t="s">
        <v>170</v>
      </c>
      <c r="Y87" s="100" t="s">
        <v>170</v>
      </c>
      <c r="Z87" s="88" t="s">
        <v>454</v>
      </c>
      <c r="AA87" s="14" t="s">
        <v>170</v>
      </c>
      <c r="AB87" s="14" t="s">
        <v>170</v>
      </c>
      <c r="AC87" s="14" t="s">
        <v>170</v>
      </c>
      <c r="AD87" s="14"/>
      <c r="AE87" s="14" t="s">
        <v>170</v>
      </c>
      <c r="AF87" s="14" t="s">
        <v>170</v>
      </c>
    </row>
    <row r="88" spans="1:32" s="22" customFormat="1" ht="60.75" customHeight="1" outlineLevel="1">
      <c r="A88" s="103" t="s">
        <v>11</v>
      </c>
      <c r="B88" s="16"/>
      <c r="C88" s="75" t="s">
        <v>307</v>
      </c>
      <c r="D88" s="100" t="s">
        <v>250</v>
      </c>
      <c r="E88" s="96">
        <v>450</v>
      </c>
      <c r="F88" s="101"/>
      <c r="G88" s="96">
        <v>450</v>
      </c>
      <c r="H88" s="102"/>
      <c r="I88" s="102"/>
      <c r="J88" s="102"/>
      <c r="K88" s="103" t="s">
        <v>174</v>
      </c>
      <c r="L88" s="75" t="s">
        <v>175</v>
      </c>
      <c r="M88" s="75">
        <v>100</v>
      </c>
      <c r="N88" s="75">
        <v>100</v>
      </c>
      <c r="O88" s="101"/>
      <c r="P88" s="101"/>
      <c r="Q88" s="101"/>
      <c r="R88" s="109" t="s">
        <v>222</v>
      </c>
      <c r="S88" s="104">
        <f>E88*1%</f>
        <v>4.5</v>
      </c>
      <c r="T88" s="104">
        <f t="shared" si="3"/>
        <v>22.5</v>
      </c>
      <c r="U88" s="105" t="s">
        <v>177</v>
      </c>
      <c r="V88" s="105" t="s">
        <v>171</v>
      </c>
      <c r="W88" s="106" t="s">
        <v>169</v>
      </c>
      <c r="X88" s="106" t="s">
        <v>170</v>
      </c>
      <c r="Y88" s="108" t="s">
        <v>231</v>
      </c>
      <c r="Z88" s="88"/>
      <c r="AA88" s="12" t="s">
        <v>170</v>
      </c>
      <c r="AB88" s="12" t="s">
        <v>170</v>
      </c>
      <c r="AC88" s="12" t="s">
        <v>170</v>
      </c>
      <c r="AD88" s="12"/>
      <c r="AE88" s="12" t="s">
        <v>170</v>
      </c>
      <c r="AF88" s="12" t="s">
        <v>170</v>
      </c>
    </row>
    <row r="89" spans="1:32" s="22" customFormat="1" ht="40.5" customHeight="1" outlineLevel="1">
      <c r="A89" s="16" t="s">
        <v>12</v>
      </c>
      <c r="B89" s="16"/>
      <c r="C89" s="75" t="s">
        <v>468</v>
      </c>
      <c r="D89" s="100" t="s">
        <v>250</v>
      </c>
      <c r="E89" s="96">
        <v>120</v>
      </c>
      <c r="F89" s="101"/>
      <c r="G89" s="96">
        <v>120</v>
      </c>
      <c r="H89" s="102"/>
      <c r="I89" s="102"/>
      <c r="J89" s="102"/>
      <c r="K89" s="103" t="s">
        <v>174</v>
      </c>
      <c r="L89" s="75" t="s">
        <v>175</v>
      </c>
      <c r="M89" s="75">
        <v>100</v>
      </c>
      <c r="N89" s="75">
        <v>100</v>
      </c>
      <c r="O89" s="101"/>
      <c r="P89" s="101"/>
      <c r="Q89" s="101"/>
      <c r="R89" s="109" t="s">
        <v>222</v>
      </c>
      <c r="S89" s="104">
        <f>E89*1%</f>
        <v>1.2</v>
      </c>
      <c r="T89" s="104">
        <f>E89*5%</f>
        <v>6</v>
      </c>
      <c r="U89" s="105" t="s">
        <v>177</v>
      </c>
      <c r="V89" s="105" t="s">
        <v>171</v>
      </c>
      <c r="W89" s="106" t="s">
        <v>169</v>
      </c>
      <c r="X89" s="106" t="s">
        <v>170</v>
      </c>
      <c r="Y89" s="108" t="s">
        <v>231</v>
      </c>
      <c r="Z89" s="88"/>
      <c r="AA89" s="12" t="s">
        <v>170</v>
      </c>
      <c r="AB89" s="12" t="s">
        <v>170</v>
      </c>
      <c r="AC89" s="12" t="s">
        <v>170</v>
      </c>
      <c r="AD89" s="12"/>
      <c r="AE89" s="12" t="s">
        <v>170</v>
      </c>
      <c r="AF89" s="12" t="s">
        <v>170</v>
      </c>
    </row>
    <row r="90" spans="1:32" s="22" customFormat="1" ht="16.5" customHeight="1" hidden="1" outlineLevel="1">
      <c r="A90" s="16"/>
      <c r="B90" s="16"/>
      <c r="C90" s="97"/>
      <c r="D90" s="14"/>
      <c r="E90" s="40"/>
      <c r="F90" s="15"/>
      <c r="G90" s="40"/>
      <c r="H90" s="40"/>
      <c r="I90" s="40"/>
      <c r="J90" s="40"/>
      <c r="K90" s="16"/>
      <c r="L90" s="14"/>
      <c r="M90" s="43"/>
      <c r="N90" s="43"/>
      <c r="O90" s="43"/>
      <c r="P90" s="43"/>
      <c r="Q90" s="43"/>
      <c r="R90" s="17"/>
      <c r="S90" s="42"/>
      <c r="T90" s="42"/>
      <c r="U90" s="19"/>
      <c r="V90" s="19"/>
      <c r="W90" s="20"/>
      <c r="X90" s="12"/>
      <c r="Y90" s="44"/>
      <c r="Z90" s="12"/>
      <c r="AA90" s="12"/>
      <c r="AB90" s="12"/>
      <c r="AC90" s="12"/>
      <c r="AD90" s="12"/>
      <c r="AE90" s="12"/>
      <c r="AF90" s="12"/>
    </row>
    <row r="91" spans="1:32" s="22" customFormat="1" ht="16.5" customHeight="1" hidden="1" outlineLevel="1">
      <c r="A91" s="16"/>
      <c r="B91" s="16"/>
      <c r="C91" s="97"/>
      <c r="D91" s="14"/>
      <c r="E91" s="40"/>
      <c r="F91" s="15"/>
      <c r="G91" s="40"/>
      <c r="H91" s="40"/>
      <c r="I91" s="40"/>
      <c r="J91" s="40"/>
      <c r="K91" s="16"/>
      <c r="L91" s="14"/>
      <c r="M91" s="43"/>
      <c r="N91" s="43"/>
      <c r="O91" s="43"/>
      <c r="P91" s="43"/>
      <c r="Q91" s="43"/>
      <c r="R91" s="17"/>
      <c r="S91" s="42"/>
      <c r="T91" s="42"/>
      <c r="U91" s="19"/>
      <c r="V91" s="19"/>
      <c r="W91" s="20"/>
      <c r="X91" s="12"/>
      <c r="Y91" s="44"/>
      <c r="Z91" s="12"/>
      <c r="AA91" s="12"/>
      <c r="AB91" s="12"/>
      <c r="AC91" s="12"/>
      <c r="AD91" s="12"/>
      <c r="AE91" s="12"/>
      <c r="AF91" s="12"/>
    </row>
    <row r="92" spans="1:32" s="22" customFormat="1" ht="16.5" customHeight="1" hidden="1" outlineLevel="1">
      <c r="A92" s="16"/>
      <c r="B92" s="16"/>
      <c r="C92" s="97"/>
      <c r="D92" s="14"/>
      <c r="E92" s="40"/>
      <c r="F92" s="15"/>
      <c r="G92" s="40"/>
      <c r="H92" s="40"/>
      <c r="I92" s="40"/>
      <c r="J92" s="40"/>
      <c r="K92" s="16"/>
      <c r="L92" s="14"/>
      <c r="M92" s="43"/>
      <c r="N92" s="43"/>
      <c r="O92" s="43"/>
      <c r="P92" s="43"/>
      <c r="Q92" s="43"/>
      <c r="R92" s="17"/>
      <c r="S92" s="42"/>
      <c r="T92" s="42"/>
      <c r="U92" s="19"/>
      <c r="V92" s="19"/>
      <c r="W92" s="20"/>
      <c r="X92" s="12"/>
      <c r="Y92" s="44"/>
      <c r="Z92" s="12"/>
      <c r="AA92" s="12"/>
      <c r="AB92" s="12"/>
      <c r="AC92" s="12"/>
      <c r="AD92" s="12"/>
      <c r="AE92" s="12"/>
      <c r="AF92" s="12"/>
    </row>
    <row r="93" spans="1:32" s="22" customFormat="1" ht="16.5" customHeight="1" hidden="1" outlineLevel="1">
      <c r="A93" s="16"/>
      <c r="B93" s="16"/>
      <c r="C93" s="97"/>
      <c r="D93" s="14"/>
      <c r="E93" s="40"/>
      <c r="F93" s="15"/>
      <c r="G93" s="40"/>
      <c r="H93" s="40"/>
      <c r="I93" s="40"/>
      <c r="J93" s="40"/>
      <c r="K93" s="16"/>
      <c r="L93" s="14"/>
      <c r="M93" s="43"/>
      <c r="N93" s="43"/>
      <c r="O93" s="43"/>
      <c r="P93" s="43"/>
      <c r="Q93" s="43"/>
      <c r="R93" s="17"/>
      <c r="S93" s="42"/>
      <c r="T93" s="42"/>
      <c r="U93" s="19"/>
      <c r="V93" s="19"/>
      <c r="W93" s="20"/>
      <c r="X93" s="12"/>
      <c r="Y93" s="44"/>
      <c r="Z93" s="12"/>
      <c r="AA93" s="12"/>
      <c r="AB93" s="12"/>
      <c r="AC93" s="12"/>
      <c r="AD93" s="12"/>
      <c r="AE93" s="12"/>
      <c r="AF93" s="12"/>
    </row>
    <row r="94" spans="1:32" s="22" customFormat="1" ht="18" customHeight="1" hidden="1" outlineLevel="1">
      <c r="A94" s="13"/>
      <c r="B94" s="13"/>
      <c r="C94" s="320"/>
      <c r="D94" s="14"/>
      <c r="E94" s="40"/>
      <c r="F94" s="15"/>
      <c r="G94" s="40"/>
      <c r="H94" s="40"/>
      <c r="I94" s="40"/>
      <c r="J94" s="40"/>
      <c r="K94" s="16"/>
      <c r="L94" s="14"/>
      <c r="M94" s="43"/>
      <c r="N94" s="43"/>
      <c r="O94" s="43"/>
      <c r="P94" s="43"/>
      <c r="Q94" s="43"/>
      <c r="R94" s="17"/>
      <c r="S94" s="42"/>
      <c r="T94" s="42"/>
      <c r="U94" s="19"/>
      <c r="V94" s="19"/>
      <c r="W94" s="20"/>
      <c r="X94" s="12"/>
      <c r="Y94" s="44"/>
      <c r="Z94" s="12"/>
      <c r="AA94" s="12"/>
      <c r="AB94" s="12"/>
      <c r="AC94" s="12"/>
      <c r="AD94" s="12"/>
      <c r="AE94" s="12"/>
      <c r="AF94" s="12"/>
    </row>
    <row r="95" spans="1:32" s="22" customFormat="1" ht="18" customHeight="1" hidden="1" outlineLevel="1">
      <c r="A95" s="13"/>
      <c r="B95" s="13"/>
      <c r="C95" s="320"/>
      <c r="D95" s="14"/>
      <c r="E95" s="40"/>
      <c r="F95" s="15"/>
      <c r="G95" s="40"/>
      <c r="H95" s="40"/>
      <c r="I95" s="40"/>
      <c r="J95" s="40"/>
      <c r="K95" s="16"/>
      <c r="L95" s="14"/>
      <c r="M95" s="43"/>
      <c r="N95" s="43"/>
      <c r="O95" s="43"/>
      <c r="P95" s="43"/>
      <c r="Q95" s="43"/>
      <c r="R95" s="17"/>
      <c r="S95" s="42"/>
      <c r="T95" s="42"/>
      <c r="U95" s="19"/>
      <c r="V95" s="19"/>
      <c r="W95" s="20"/>
      <c r="X95" s="12"/>
      <c r="Y95" s="44"/>
      <c r="Z95" s="12"/>
      <c r="AA95" s="12"/>
      <c r="AB95" s="12"/>
      <c r="AC95" s="12"/>
      <c r="AD95" s="12"/>
      <c r="AE95" s="12"/>
      <c r="AF95" s="12"/>
    </row>
    <row r="96" spans="1:50" s="27" customFormat="1" ht="18" customHeight="1" hidden="1" outlineLevel="1">
      <c r="A96" s="13"/>
      <c r="B96" s="13"/>
      <c r="C96" s="323"/>
      <c r="D96" s="14"/>
      <c r="E96" s="40"/>
      <c r="F96" s="15"/>
      <c r="G96" s="40"/>
      <c r="H96" s="40"/>
      <c r="I96" s="40"/>
      <c r="J96" s="40"/>
      <c r="K96" s="16"/>
      <c r="L96" s="14"/>
      <c r="M96" s="43"/>
      <c r="N96" s="43"/>
      <c r="O96" s="43"/>
      <c r="P96" s="43"/>
      <c r="Q96" s="43"/>
      <c r="R96" s="98"/>
      <c r="S96" s="18"/>
      <c r="T96" s="18"/>
      <c r="U96" s="19"/>
      <c r="V96" s="19"/>
      <c r="W96" s="20"/>
      <c r="X96" s="12"/>
      <c r="Y96" s="44"/>
      <c r="Z96" s="12"/>
      <c r="AA96" s="12"/>
      <c r="AB96" s="12"/>
      <c r="AC96" s="12"/>
      <c r="AD96" s="12"/>
      <c r="AE96" s="12"/>
      <c r="AF96" s="1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</row>
    <row r="97" spans="1:50" s="32" customFormat="1" ht="9.75" collapsed="1">
      <c r="A97" s="313">
        <v>13</v>
      </c>
      <c r="B97" s="314"/>
      <c r="C97" s="314"/>
      <c r="D97" s="314"/>
      <c r="E97" s="314"/>
      <c r="F97" s="314"/>
      <c r="G97" s="314">
        <f>SUM(G77:G96)</f>
        <v>10677.73</v>
      </c>
      <c r="H97" s="314">
        <f>SUM(H77:H96)</f>
        <v>10382</v>
      </c>
      <c r="I97" s="314">
        <f>SUM(I77:I96)</f>
        <v>11943</v>
      </c>
      <c r="J97" s="314">
        <f>SUM(J77:J96)</f>
        <v>37403</v>
      </c>
      <c r="K97" s="314"/>
      <c r="L97" s="315"/>
      <c r="M97" s="315"/>
      <c r="N97" s="315"/>
      <c r="O97" s="315"/>
      <c r="P97" s="315"/>
      <c r="Q97" s="315"/>
      <c r="R97" s="64"/>
      <c r="S97" s="64"/>
      <c r="T97" s="64"/>
      <c r="U97" s="64"/>
      <c r="V97" s="64"/>
      <c r="W97" s="64"/>
      <c r="X97" s="64"/>
      <c r="Y97" s="316"/>
      <c r="Z97" s="64"/>
      <c r="AA97" s="64"/>
      <c r="AB97" s="64"/>
      <c r="AC97" s="64"/>
      <c r="AD97" s="64"/>
      <c r="AE97" s="64"/>
      <c r="AF97" s="64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</row>
    <row r="98" spans="1:50" s="10" customFormat="1" ht="12.75" customHeight="1">
      <c r="A98" s="307" t="s">
        <v>237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7"/>
      <c r="AF98" s="318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</row>
    <row r="99" spans="1:50" s="24" customFormat="1" ht="72" customHeight="1" outlineLevel="1">
      <c r="A99" s="121" t="s">
        <v>0</v>
      </c>
      <c r="B99" s="13"/>
      <c r="C99" s="100" t="s">
        <v>130</v>
      </c>
      <c r="D99" s="100" t="s">
        <v>172</v>
      </c>
      <c r="E99" s="102">
        <v>9751</v>
      </c>
      <c r="F99" s="101"/>
      <c r="G99" s="102">
        <v>9751</v>
      </c>
      <c r="H99" s="102"/>
      <c r="I99" s="102"/>
      <c r="J99" s="102"/>
      <c r="K99" s="103" t="s">
        <v>163</v>
      </c>
      <c r="L99" s="100" t="s">
        <v>164</v>
      </c>
      <c r="M99" s="101">
        <v>505</v>
      </c>
      <c r="N99" s="101">
        <v>505</v>
      </c>
      <c r="O99" s="101"/>
      <c r="P99" s="101"/>
      <c r="Q99" s="101"/>
      <c r="R99" s="109" t="s">
        <v>165</v>
      </c>
      <c r="S99" s="107">
        <f>E99*0.5%</f>
        <v>48.755</v>
      </c>
      <c r="T99" s="107">
        <f>E99*5%</f>
        <v>487.55</v>
      </c>
      <c r="U99" s="105" t="s">
        <v>171</v>
      </c>
      <c r="V99" s="105" t="s">
        <v>167</v>
      </c>
      <c r="W99" s="106" t="s">
        <v>169</v>
      </c>
      <c r="X99" s="106" t="s">
        <v>170</v>
      </c>
      <c r="Y99" s="106" t="s">
        <v>170</v>
      </c>
      <c r="Z99" s="88" t="s">
        <v>454</v>
      </c>
      <c r="AA99" s="12" t="s">
        <v>232</v>
      </c>
      <c r="AB99" s="12" t="s">
        <v>170</v>
      </c>
      <c r="AC99" s="12" t="s">
        <v>170</v>
      </c>
      <c r="AD99" s="20"/>
      <c r="AE99" s="12" t="s">
        <v>170</v>
      </c>
      <c r="AF99" s="12" t="s">
        <v>170</v>
      </c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</row>
    <row r="100" spans="1:50" s="27" customFormat="1" ht="72" customHeight="1" outlineLevel="1">
      <c r="A100" s="121" t="s">
        <v>1</v>
      </c>
      <c r="B100" s="13"/>
      <c r="C100" s="100" t="s">
        <v>135</v>
      </c>
      <c r="D100" s="100" t="s">
        <v>183</v>
      </c>
      <c r="E100" s="102">
        <v>2873.8</v>
      </c>
      <c r="F100" s="101"/>
      <c r="G100" s="102">
        <v>2873.8</v>
      </c>
      <c r="H100" s="102"/>
      <c r="I100" s="102"/>
      <c r="J100" s="102"/>
      <c r="K100" s="103" t="s">
        <v>179</v>
      </c>
      <c r="L100" s="100" t="s">
        <v>180</v>
      </c>
      <c r="M100" s="101">
        <v>2000</v>
      </c>
      <c r="N100" s="101">
        <v>2000</v>
      </c>
      <c r="O100" s="101"/>
      <c r="P100" s="101"/>
      <c r="Q100" s="101"/>
      <c r="R100" s="109" t="s">
        <v>188</v>
      </c>
      <c r="S100" s="104">
        <f>E100*1%</f>
        <v>28.738000000000003</v>
      </c>
      <c r="T100" s="107">
        <f>E100*5%</f>
        <v>143.69000000000003</v>
      </c>
      <c r="U100" s="105" t="s">
        <v>171</v>
      </c>
      <c r="V100" s="105" t="s">
        <v>189</v>
      </c>
      <c r="W100" s="106" t="s">
        <v>169</v>
      </c>
      <c r="X100" s="106" t="s">
        <v>170</v>
      </c>
      <c r="Y100" s="322" t="s">
        <v>231</v>
      </c>
      <c r="Z100" s="88" t="s">
        <v>454</v>
      </c>
      <c r="AA100" s="12" t="s">
        <v>232</v>
      </c>
      <c r="AB100" s="12" t="s">
        <v>170</v>
      </c>
      <c r="AC100" s="12" t="s">
        <v>170</v>
      </c>
      <c r="AD100" s="12"/>
      <c r="AE100" s="12" t="s">
        <v>170</v>
      </c>
      <c r="AF100" s="12" t="s">
        <v>170</v>
      </c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</row>
    <row r="101" spans="1:50" s="27" customFormat="1" ht="57" customHeight="1" outlineLevel="1">
      <c r="A101" s="121" t="s">
        <v>2</v>
      </c>
      <c r="B101" s="13"/>
      <c r="C101" s="100" t="s">
        <v>137</v>
      </c>
      <c r="D101" s="100" t="s">
        <v>182</v>
      </c>
      <c r="E101" s="102">
        <v>804.1</v>
      </c>
      <c r="F101" s="101"/>
      <c r="G101" s="102">
        <v>804.1</v>
      </c>
      <c r="H101" s="102"/>
      <c r="I101" s="102"/>
      <c r="J101" s="102"/>
      <c r="K101" s="103" t="s">
        <v>179</v>
      </c>
      <c r="L101" s="100" t="s">
        <v>180</v>
      </c>
      <c r="M101" s="101">
        <v>400</v>
      </c>
      <c r="N101" s="101">
        <v>400</v>
      </c>
      <c r="O101" s="101"/>
      <c r="P101" s="101"/>
      <c r="Q101" s="101"/>
      <c r="R101" s="109" t="s">
        <v>188</v>
      </c>
      <c r="S101" s="104">
        <f aca="true" t="shared" si="4" ref="S101:S109">E101*1%</f>
        <v>8.041</v>
      </c>
      <c r="T101" s="107">
        <f aca="true" t="shared" si="5" ref="T101:T109">E101*5%</f>
        <v>40.205000000000005</v>
      </c>
      <c r="U101" s="105" t="s">
        <v>171</v>
      </c>
      <c r="V101" s="105" t="s">
        <v>189</v>
      </c>
      <c r="W101" s="106" t="s">
        <v>169</v>
      </c>
      <c r="X101" s="106" t="s">
        <v>170</v>
      </c>
      <c r="Y101" s="322" t="s">
        <v>231</v>
      </c>
      <c r="Z101" s="88" t="s">
        <v>454</v>
      </c>
      <c r="AA101" s="12" t="s">
        <v>232</v>
      </c>
      <c r="AB101" s="12" t="s">
        <v>170</v>
      </c>
      <c r="AC101" s="12" t="s">
        <v>170</v>
      </c>
      <c r="AD101" s="12"/>
      <c r="AE101" s="12" t="s">
        <v>170</v>
      </c>
      <c r="AF101" s="12" t="s">
        <v>170</v>
      </c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</row>
    <row r="102" spans="1:50" s="27" customFormat="1" ht="72" customHeight="1" outlineLevel="1">
      <c r="A102" s="121" t="s">
        <v>3</v>
      </c>
      <c r="B102" s="13"/>
      <c r="C102" s="100" t="s">
        <v>138</v>
      </c>
      <c r="D102" s="100" t="s">
        <v>183</v>
      </c>
      <c r="E102" s="102">
        <v>1005.8</v>
      </c>
      <c r="F102" s="101"/>
      <c r="G102" s="102">
        <v>1005.8</v>
      </c>
      <c r="H102" s="102"/>
      <c r="I102" s="102"/>
      <c r="J102" s="102"/>
      <c r="K102" s="103" t="s">
        <v>179</v>
      </c>
      <c r="L102" s="100" t="s">
        <v>180</v>
      </c>
      <c r="M102" s="101">
        <v>700</v>
      </c>
      <c r="N102" s="101">
        <v>700</v>
      </c>
      <c r="O102" s="101"/>
      <c r="P102" s="101"/>
      <c r="Q102" s="101"/>
      <c r="R102" s="109" t="s">
        <v>188</v>
      </c>
      <c r="S102" s="104">
        <f t="shared" si="4"/>
        <v>10.058</v>
      </c>
      <c r="T102" s="107">
        <f t="shared" si="5"/>
        <v>50.29</v>
      </c>
      <c r="U102" s="105" t="s">
        <v>171</v>
      </c>
      <c r="V102" s="105" t="s">
        <v>189</v>
      </c>
      <c r="W102" s="106" t="s">
        <v>169</v>
      </c>
      <c r="X102" s="106" t="s">
        <v>170</v>
      </c>
      <c r="Y102" s="322" t="s">
        <v>231</v>
      </c>
      <c r="Z102" s="88" t="s">
        <v>454</v>
      </c>
      <c r="AA102" s="12" t="s">
        <v>232</v>
      </c>
      <c r="AB102" s="12" t="s">
        <v>170</v>
      </c>
      <c r="AC102" s="12" t="s">
        <v>170</v>
      </c>
      <c r="AD102" s="12"/>
      <c r="AE102" s="12" t="s">
        <v>170</v>
      </c>
      <c r="AF102" s="12" t="s">
        <v>170</v>
      </c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</row>
    <row r="103" spans="1:50" s="27" customFormat="1" ht="62.25" customHeight="1" outlineLevel="1">
      <c r="A103" s="121" t="s">
        <v>4</v>
      </c>
      <c r="B103" s="13"/>
      <c r="C103" s="100" t="s">
        <v>159</v>
      </c>
      <c r="D103" s="100" t="s">
        <v>220</v>
      </c>
      <c r="E103" s="102">
        <v>12</v>
      </c>
      <c r="F103" s="101"/>
      <c r="G103" s="102">
        <v>12</v>
      </c>
      <c r="H103" s="102"/>
      <c r="I103" s="102"/>
      <c r="J103" s="102"/>
      <c r="K103" s="103" t="s">
        <v>246</v>
      </c>
      <c r="L103" s="100" t="s">
        <v>247</v>
      </c>
      <c r="M103" s="101">
        <v>1</v>
      </c>
      <c r="N103" s="101">
        <v>1</v>
      </c>
      <c r="O103" s="101"/>
      <c r="P103" s="101"/>
      <c r="Q103" s="101"/>
      <c r="R103" s="109" t="s">
        <v>176</v>
      </c>
      <c r="S103" s="104"/>
      <c r="T103" s="107">
        <f t="shared" si="5"/>
        <v>0.6000000000000001</v>
      </c>
      <c r="U103" s="105" t="s">
        <v>171</v>
      </c>
      <c r="V103" s="105" t="s">
        <v>178</v>
      </c>
      <c r="W103" s="106" t="s">
        <v>198</v>
      </c>
      <c r="X103" s="106" t="s">
        <v>170</v>
      </c>
      <c r="Y103" s="106" t="s">
        <v>170</v>
      </c>
      <c r="Z103" s="88" t="s">
        <v>454</v>
      </c>
      <c r="AA103" s="12" t="s">
        <v>170</v>
      </c>
      <c r="AB103" s="12" t="s">
        <v>170</v>
      </c>
      <c r="AC103" s="12" t="s">
        <v>170</v>
      </c>
      <c r="AD103" s="12"/>
      <c r="AE103" s="12" t="s">
        <v>170</v>
      </c>
      <c r="AF103" s="12" t="s">
        <v>170</v>
      </c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</row>
    <row r="104" spans="1:50" s="27" customFormat="1" ht="62.25" customHeight="1" outlineLevel="1">
      <c r="A104" s="103" t="s">
        <v>5</v>
      </c>
      <c r="B104" s="16"/>
      <c r="C104" s="100" t="str">
        <f>ПЗ!E92</f>
        <v>Поставка задвижек Ду 600</v>
      </c>
      <c r="D104" s="100" t="s">
        <v>250</v>
      </c>
      <c r="E104" s="102">
        <v>1800</v>
      </c>
      <c r="F104" s="101"/>
      <c r="G104" s="102">
        <v>1800</v>
      </c>
      <c r="H104" s="102"/>
      <c r="I104" s="102"/>
      <c r="J104" s="102"/>
      <c r="K104" s="75">
        <v>796</v>
      </c>
      <c r="L104" s="75" t="s">
        <v>175</v>
      </c>
      <c r="M104" s="101">
        <v>2</v>
      </c>
      <c r="N104" s="101">
        <v>2</v>
      </c>
      <c r="O104" s="101"/>
      <c r="P104" s="101"/>
      <c r="Q104" s="101"/>
      <c r="R104" s="109" t="s">
        <v>215</v>
      </c>
      <c r="S104" s="104">
        <f t="shared" si="4"/>
        <v>18</v>
      </c>
      <c r="T104" s="104">
        <f t="shared" si="5"/>
        <v>90</v>
      </c>
      <c r="U104" s="105" t="s">
        <v>171</v>
      </c>
      <c r="V104" s="105" t="s">
        <v>214</v>
      </c>
      <c r="W104" s="106" t="s">
        <v>169</v>
      </c>
      <c r="X104" s="106" t="s">
        <v>170</v>
      </c>
      <c r="Y104" s="106" t="s">
        <v>170</v>
      </c>
      <c r="Z104" s="88"/>
      <c r="AA104" s="12" t="s">
        <v>170</v>
      </c>
      <c r="AB104" s="12" t="s">
        <v>170</v>
      </c>
      <c r="AC104" s="12" t="s">
        <v>170</v>
      </c>
      <c r="AD104" s="12"/>
      <c r="AE104" s="12" t="s">
        <v>170</v>
      </c>
      <c r="AF104" s="12" t="s">
        <v>170</v>
      </c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</row>
    <row r="105" spans="1:50" s="27" customFormat="1" ht="75.75" customHeight="1" outlineLevel="1">
      <c r="A105" s="103" t="s">
        <v>6</v>
      </c>
      <c r="B105" s="16"/>
      <c r="C105" s="75" t="s">
        <v>298</v>
      </c>
      <c r="D105" s="75" t="s">
        <v>300</v>
      </c>
      <c r="E105" s="112">
        <v>1420</v>
      </c>
      <c r="F105" s="101">
        <v>5</v>
      </c>
      <c r="G105" s="102">
        <v>1420</v>
      </c>
      <c r="H105" s="102"/>
      <c r="I105" s="102"/>
      <c r="J105" s="102"/>
      <c r="K105" s="75">
        <v>796</v>
      </c>
      <c r="L105" s="75" t="s">
        <v>175</v>
      </c>
      <c r="M105" s="101">
        <v>71</v>
      </c>
      <c r="N105" s="101">
        <v>71</v>
      </c>
      <c r="O105" s="101"/>
      <c r="P105" s="101"/>
      <c r="Q105" s="101"/>
      <c r="R105" s="109" t="s">
        <v>301</v>
      </c>
      <c r="S105" s="104">
        <f t="shared" si="4"/>
        <v>14.200000000000001</v>
      </c>
      <c r="T105" s="104">
        <f t="shared" si="5"/>
        <v>71</v>
      </c>
      <c r="U105" s="105" t="s">
        <v>171</v>
      </c>
      <c r="V105" s="105" t="s">
        <v>206</v>
      </c>
      <c r="W105" s="106" t="s">
        <v>169</v>
      </c>
      <c r="X105" s="106" t="s">
        <v>170</v>
      </c>
      <c r="Y105" s="106" t="s">
        <v>170</v>
      </c>
      <c r="Z105" s="88"/>
      <c r="AA105" s="12" t="s">
        <v>170</v>
      </c>
      <c r="AB105" s="12" t="s">
        <v>170</v>
      </c>
      <c r="AC105" s="12" t="s">
        <v>170</v>
      </c>
      <c r="AD105" s="12"/>
      <c r="AE105" s="12" t="s">
        <v>170</v>
      </c>
      <c r="AF105" s="12" t="s">
        <v>170</v>
      </c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</row>
    <row r="106" spans="1:50" s="27" customFormat="1" ht="71.25" customHeight="1" outlineLevel="1">
      <c r="A106" s="103" t="s">
        <v>7</v>
      </c>
      <c r="B106" s="16"/>
      <c r="C106" s="75" t="s">
        <v>316</v>
      </c>
      <c r="D106" s="100" t="s">
        <v>250</v>
      </c>
      <c r="E106" s="96">
        <v>2100</v>
      </c>
      <c r="F106" s="101"/>
      <c r="G106" s="96">
        <v>2100</v>
      </c>
      <c r="H106" s="102"/>
      <c r="I106" s="102"/>
      <c r="J106" s="102"/>
      <c r="K106" s="75">
        <v>796</v>
      </c>
      <c r="L106" s="75" t="s">
        <v>175</v>
      </c>
      <c r="M106" s="95">
        <v>160</v>
      </c>
      <c r="N106" s="95">
        <v>160</v>
      </c>
      <c r="O106" s="101"/>
      <c r="P106" s="101"/>
      <c r="Q106" s="101"/>
      <c r="R106" s="109" t="s">
        <v>318</v>
      </c>
      <c r="S106" s="104">
        <f t="shared" si="4"/>
        <v>21</v>
      </c>
      <c r="T106" s="104">
        <f t="shared" si="5"/>
        <v>105</v>
      </c>
      <c r="U106" s="105" t="s">
        <v>171</v>
      </c>
      <c r="V106" s="105" t="s">
        <v>167</v>
      </c>
      <c r="W106" s="106" t="s">
        <v>169</v>
      </c>
      <c r="X106" s="106" t="s">
        <v>170</v>
      </c>
      <c r="Y106" s="106" t="s">
        <v>170</v>
      </c>
      <c r="Z106" s="88"/>
      <c r="AA106" s="12" t="s">
        <v>170</v>
      </c>
      <c r="AB106" s="12" t="s">
        <v>170</v>
      </c>
      <c r="AC106" s="12" t="s">
        <v>170</v>
      </c>
      <c r="AD106" s="12"/>
      <c r="AE106" s="12" t="s">
        <v>170</v>
      </c>
      <c r="AF106" s="12" t="s">
        <v>170</v>
      </c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</row>
    <row r="107" spans="1:50" s="27" customFormat="1" ht="52.5" customHeight="1" outlineLevel="1">
      <c r="A107" s="103" t="s">
        <v>8</v>
      </c>
      <c r="B107" s="16"/>
      <c r="C107" s="75" t="s">
        <v>317</v>
      </c>
      <c r="D107" s="100" t="s">
        <v>250</v>
      </c>
      <c r="E107" s="96">
        <v>1230</v>
      </c>
      <c r="F107" s="101"/>
      <c r="G107" s="96">
        <v>1230</v>
      </c>
      <c r="H107" s="102"/>
      <c r="I107" s="102"/>
      <c r="J107" s="102"/>
      <c r="K107" s="75">
        <v>796</v>
      </c>
      <c r="L107" s="75" t="s">
        <v>175</v>
      </c>
      <c r="M107" s="95">
        <v>5</v>
      </c>
      <c r="N107" s="95">
        <v>5</v>
      </c>
      <c r="O107" s="101"/>
      <c r="P107" s="101"/>
      <c r="Q107" s="101"/>
      <c r="R107" s="109" t="s">
        <v>215</v>
      </c>
      <c r="S107" s="104">
        <f t="shared" si="4"/>
        <v>12.3</v>
      </c>
      <c r="T107" s="107">
        <f t="shared" si="5"/>
        <v>61.5</v>
      </c>
      <c r="U107" s="105" t="s">
        <v>171</v>
      </c>
      <c r="V107" s="105" t="s">
        <v>206</v>
      </c>
      <c r="W107" s="106" t="s">
        <v>169</v>
      </c>
      <c r="X107" s="106" t="s">
        <v>170</v>
      </c>
      <c r="Y107" s="106" t="s">
        <v>231</v>
      </c>
      <c r="Z107" s="88"/>
      <c r="AA107" s="12" t="s">
        <v>170</v>
      </c>
      <c r="AB107" s="12" t="s">
        <v>170</v>
      </c>
      <c r="AC107" s="12" t="s">
        <v>170</v>
      </c>
      <c r="AD107" s="12"/>
      <c r="AE107" s="12" t="s">
        <v>170</v>
      </c>
      <c r="AF107" s="12" t="s">
        <v>170</v>
      </c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</row>
    <row r="108" spans="1:50" s="27" customFormat="1" ht="48" customHeight="1" outlineLevel="1">
      <c r="A108" s="103" t="s">
        <v>9</v>
      </c>
      <c r="B108" s="16"/>
      <c r="C108" s="75" t="s">
        <v>425</v>
      </c>
      <c r="D108" s="100" t="s">
        <v>250</v>
      </c>
      <c r="E108" s="102">
        <v>120</v>
      </c>
      <c r="F108" s="101"/>
      <c r="G108" s="102">
        <v>120</v>
      </c>
      <c r="H108" s="102"/>
      <c r="I108" s="102"/>
      <c r="J108" s="102"/>
      <c r="K108" s="75">
        <v>796</v>
      </c>
      <c r="L108" s="75" t="s">
        <v>175</v>
      </c>
      <c r="M108" s="101">
        <v>27</v>
      </c>
      <c r="N108" s="101">
        <v>27</v>
      </c>
      <c r="O108" s="101"/>
      <c r="P108" s="101"/>
      <c r="Q108" s="101"/>
      <c r="R108" s="109" t="s">
        <v>213</v>
      </c>
      <c r="S108" s="104">
        <f t="shared" si="4"/>
        <v>1.2</v>
      </c>
      <c r="T108" s="104">
        <f t="shared" si="5"/>
        <v>6</v>
      </c>
      <c r="U108" s="105" t="s">
        <v>171</v>
      </c>
      <c r="V108" s="105" t="s">
        <v>206</v>
      </c>
      <c r="W108" s="106" t="s">
        <v>169</v>
      </c>
      <c r="X108" s="106" t="s">
        <v>170</v>
      </c>
      <c r="Y108" s="106" t="s">
        <v>231</v>
      </c>
      <c r="Z108" s="88"/>
      <c r="AA108" s="12" t="s">
        <v>170</v>
      </c>
      <c r="AB108" s="12" t="s">
        <v>170</v>
      </c>
      <c r="AC108" s="12" t="s">
        <v>170</v>
      </c>
      <c r="AD108" s="12"/>
      <c r="AE108" s="12" t="s">
        <v>170</v>
      </c>
      <c r="AF108" s="12" t="s">
        <v>170</v>
      </c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</row>
    <row r="109" spans="1:50" s="27" customFormat="1" ht="45.75" customHeight="1" outlineLevel="1">
      <c r="A109" s="103" t="s">
        <v>10</v>
      </c>
      <c r="B109" s="16"/>
      <c r="C109" s="75" t="s">
        <v>326</v>
      </c>
      <c r="D109" s="100" t="s">
        <v>250</v>
      </c>
      <c r="E109" s="102">
        <v>2700</v>
      </c>
      <c r="F109" s="101"/>
      <c r="G109" s="102">
        <v>2700</v>
      </c>
      <c r="H109" s="102"/>
      <c r="I109" s="102"/>
      <c r="J109" s="102"/>
      <c r="K109" s="75">
        <v>168</v>
      </c>
      <c r="L109" s="75" t="s">
        <v>293</v>
      </c>
      <c r="M109" s="95">
        <v>800</v>
      </c>
      <c r="N109" s="95">
        <v>800</v>
      </c>
      <c r="O109" s="101"/>
      <c r="P109" s="101"/>
      <c r="Q109" s="101"/>
      <c r="R109" s="109" t="s">
        <v>327</v>
      </c>
      <c r="S109" s="104">
        <f t="shared" si="4"/>
        <v>27</v>
      </c>
      <c r="T109" s="104">
        <f t="shared" si="5"/>
        <v>135</v>
      </c>
      <c r="U109" s="105" t="s">
        <v>171</v>
      </c>
      <c r="V109" s="105" t="s">
        <v>189</v>
      </c>
      <c r="W109" s="106" t="s">
        <v>169</v>
      </c>
      <c r="X109" s="106" t="s">
        <v>170</v>
      </c>
      <c r="Y109" s="106" t="s">
        <v>231</v>
      </c>
      <c r="Z109" s="88"/>
      <c r="AA109" s="12" t="s">
        <v>170</v>
      </c>
      <c r="AB109" s="12" t="s">
        <v>170</v>
      </c>
      <c r="AC109" s="12" t="s">
        <v>170</v>
      </c>
      <c r="AD109" s="12"/>
      <c r="AE109" s="12" t="s">
        <v>170</v>
      </c>
      <c r="AF109" s="12" t="s">
        <v>170</v>
      </c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</row>
    <row r="110" spans="1:50" s="27" customFormat="1" ht="74.25" customHeight="1" outlineLevel="1">
      <c r="A110" s="103" t="s">
        <v>11</v>
      </c>
      <c r="B110" s="16"/>
      <c r="C110" s="75" t="s">
        <v>419</v>
      </c>
      <c r="D110" s="100" t="s">
        <v>250</v>
      </c>
      <c r="E110" s="102">
        <v>1000</v>
      </c>
      <c r="F110" s="101"/>
      <c r="G110" s="102">
        <v>1000</v>
      </c>
      <c r="H110" s="102"/>
      <c r="I110" s="102"/>
      <c r="J110" s="102"/>
      <c r="K110" s="75">
        <v>796</v>
      </c>
      <c r="L110" s="75" t="s">
        <v>175</v>
      </c>
      <c r="M110" s="75">
        <v>1000</v>
      </c>
      <c r="N110" s="75">
        <v>1000</v>
      </c>
      <c r="O110" s="101"/>
      <c r="P110" s="101"/>
      <c r="Q110" s="101"/>
      <c r="R110" s="109" t="s">
        <v>200</v>
      </c>
      <c r="S110" s="104">
        <f>E110*1%</f>
        <v>10</v>
      </c>
      <c r="T110" s="104">
        <f aca="true" t="shared" si="6" ref="T110:T115">E110*5%</f>
        <v>50</v>
      </c>
      <c r="U110" s="105" t="s">
        <v>171</v>
      </c>
      <c r="V110" s="105" t="s">
        <v>189</v>
      </c>
      <c r="W110" s="106" t="s">
        <v>169</v>
      </c>
      <c r="X110" s="106" t="s">
        <v>170</v>
      </c>
      <c r="Y110" s="106" t="s">
        <v>231</v>
      </c>
      <c r="Z110" s="88"/>
      <c r="AA110" s="12" t="s">
        <v>170</v>
      </c>
      <c r="AB110" s="12" t="s">
        <v>170</v>
      </c>
      <c r="AC110" s="12" t="s">
        <v>170</v>
      </c>
      <c r="AD110" s="12"/>
      <c r="AE110" s="12" t="s">
        <v>170</v>
      </c>
      <c r="AF110" s="12" t="s">
        <v>170</v>
      </c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</row>
    <row r="111" spans="1:50" s="27" customFormat="1" ht="66" customHeight="1" outlineLevel="1">
      <c r="A111" s="101">
        <v>13</v>
      </c>
      <c r="B111" s="16"/>
      <c r="C111" s="324" t="s">
        <v>434</v>
      </c>
      <c r="D111" s="100" t="s">
        <v>435</v>
      </c>
      <c r="E111" s="102">
        <v>400</v>
      </c>
      <c r="F111" s="101"/>
      <c r="G111" s="102">
        <v>400</v>
      </c>
      <c r="H111" s="102"/>
      <c r="I111" s="102"/>
      <c r="J111" s="102"/>
      <c r="K111" s="75">
        <v>792</v>
      </c>
      <c r="L111" s="75" t="s">
        <v>436</v>
      </c>
      <c r="M111" s="101">
        <v>33</v>
      </c>
      <c r="N111" s="101">
        <v>33</v>
      </c>
      <c r="O111" s="101"/>
      <c r="P111" s="101"/>
      <c r="Q111" s="101"/>
      <c r="R111" s="109" t="s">
        <v>213</v>
      </c>
      <c r="S111" s="104">
        <f>E111*1%</f>
        <v>4</v>
      </c>
      <c r="T111" s="104">
        <f t="shared" si="6"/>
        <v>20</v>
      </c>
      <c r="U111" s="105" t="s">
        <v>171</v>
      </c>
      <c r="V111" s="105" t="s">
        <v>189</v>
      </c>
      <c r="W111" s="106" t="s">
        <v>169</v>
      </c>
      <c r="X111" s="106" t="s">
        <v>170</v>
      </c>
      <c r="Y111" s="106" t="s">
        <v>231</v>
      </c>
      <c r="Z111" s="88"/>
      <c r="AA111" s="12" t="s">
        <v>170</v>
      </c>
      <c r="AB111" s="12" t="s">
        <v>170</v>
      </c>
      <c r="AC111" s="12" t="s">
        <v>170</v>
      </c>
      <c r="AD111" s="12"/>
      <c r="AE111" s="12" t="s">
        <v>170</v>
      </c>
      <c r="AF111" s="12" t="s">
        <v>170</v>
      </c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</row>
    <row r="112" spans="1:50" s="27" customFormat="1" ht="66" customHeight="1" outlineLevel="1">
      <c r="A112" s="101">
        <v>14</v>
      </c>
      <c r="B112" s="16"/>
      <c r="C112" s="75" t="s">
        <v>456</v>
      </c>
      <c r="D112" s="100" t="s">
        <v>250</v>
      </c>
      <c r="E112" s="75">
        <v>9368.6</v>
      </c>
      <c r="F112" s="101"/>
      <c r="G112" s="113">
        <v>9368.6</v>
      </c>
      <c r="H112" s="102"/>
      <c r="I112" s="102"/>
      <c r="J112" s="102"/>
      <c r="K112" s="75">
        <v>796</v>
      </c>
      <c r="L112" s="100" t="s">
        <v>175</v>
      </c>
      <c r="M112" s="101">
        <v>1</v>
      </c>
      <c r="N112" s="101">
        <v>1</v>
      </c>
      <c r="O112" s="101"/>
      <c r="P112" s="101"/>
      <c r="Q112" s="101"/>
      <c r="R112" s="109" t="s">
        <v>285</v>
      </c>
      <c r="S112" s="104">
        <f>E112*0.5%</f>
        <v>46.843</v>
      </c>
      <c r="T112" s="104">
        <f t="shared" si="6"/>
        <v>468.43000000000006</v>
      </c>
      <c r="U112" s="105" t="s">
        <v>171</v>
      </c>
      <c r="V112" s="105" t="s">
        <v>261</v>
      </c>
      <c r="W112" s="106" t="s">
        <v>169</v>
      </c>
      <c r="X112" s="106" t="s">
        <v>170</v>
      </c>
      <c r="Y112" s="106" t="s">
        <v>170</v>
      </c>
      <c r="Z112" s="88" t="s">
        <v>454</v>
      </c>
      <c r="AA112" s="12" t="s">
        <v>170</v>
      </c>
      <c r="AB112" s="12" t="s">
        <v>170</v>
      </c>
      <c r="AC112" s="12" t="s">
        <v>170</v>
      </c>
      <c r="AD112" s="12"/>
      <c r="AE112" s="12" t="s">
        <v>170</v>
      </c>
      <c r="AF112" s="12" t="s">
        <v>170</v>
      </c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</row>
    <row r="113" spans="1:32" ht="62.25" customHeight="1">
      <c r="A113" s="101">
        <v>15</v>
      </c>
      <c r="B113" s="13"/>
      <c r="C113" s="75" t="s">
        <v>457</v>
      </c>
      <c r="D113" s="100" t="s">
        <v>250</v>
      </c>
      <c r="E113" s="96">
        <v>2037.67</v>
      </c>
      <c r="F113" s="101"/>
      <c r="G113" s="96">
        <v>2037.67</v>
      </c>
      <c r="H113" s="102"/>
      <c r="I113" s="102"/>
      <c r="J113" s="102"/>
      <c r="K113" s="103" t="s">
        <v>174</v>
      </c>
      <c r="L113" s="100" t="s">
        <v>175</v>
      </c>
      <c r="M113" s="75">
        <v>2</v>
      </c>
      <c r="N113" s="75">
        <v>2</v>
      </c>
      <c r="O113" s="101"/>
      <c r="P113" s="101"/>
      <c r="Q113" s="101"/>
      <c r="R113" s="109" t="s">
        <v>285</v>
      </c>
      <c r="S113" s="104">
        <f>E113*1%</f>
        <v>20.3767</v>
      </c>
      <c r="T113" s="104">
        <f t="shared" si="6"/>
        <v>101.88350000000001</v>
      </c>
      <c r="U113" s="105" t="s">
        <v>171</v>
      </c>
      <c r="V113" s="105" t="s">
        <v>261</v>
      </c>
      <c r="W113" s="106" t="s">
        <v>169</v>
      </c>
      <c r="X113" s="106" t="s">
        <v>170</v>
      </c>
      <c r="Y113" s="106" t="s">
        <v>170</v>
      </c>
      <c r="Z113" s="88"/>
      <c r="AA113" s="12" t="s">
        <v>170</v>
      </c>
      <c r="AB113" s="12" t="s">
        <v>170</v>
      </c>
      <c r="AC113" s="12" t="s">
        <v>170</v>
      </c>
      <c r="AD113" s="12"/>
      <c r="AE113" s="12" t="s">
        <v>170</v>
      </c>
      <c r="AF113" s="12" t="s">
        <v>170</v>
      </c>
    </row>
    <row r="114" spans="1:32" ht="73.5" customHeight="1">
      <c r="A114" s="101">
        <v>16</v>
      </c>
      <c r="B114" s="13"/>
      <c r="C114" s="75" t="s">
        <v>457</v>
      </c>
      <c r="D114" s="100" t="s">
        <v>250</v>
      </c>
      <c r="E114" s="96">
        <v>1661.32</v>
      </c>
      <c r="F114" s="101"/>
      <c r="G114" s="96">
        <v>1661.32</v>
      </c>
      <c r="H114" s="102"/>
      <c r="I114" s="102"/>
      <c r="J114" s="102"/>
      <c r="K114" s="103" t="s">
        <v>174</v>
      </c>
      <c r="L114" s="100" t="s">
        <v>175</v>
      </c>
      <c r="M114" s="75">
        <v>2</v>
      </c>
      <c r="N114" s="75">
        <v>2</v>
      </c>
      <c r="O114" s="101"/>
      <c r="P114" s="101"/>
      <c r="Q114" s="101"/>
      <c r="R114" s="109" t="s">
        <v>285</v>
      </c>
      <c r="S114" s="104">
        <f>E114*1%</f>
        <v>16.6132</v>
      </c>
      <c r="T114" s="104">
        <f t="shared" si="6"/>
        <v>83.066</v>
      </c>
      <c r="U114" s="105" t="s">
        <v>171</v>
      </c>
      <c r="V114" s="105" t="s">
        <v>261</v>
      </c>
      <c r="W114" s="106" t="s">
        <v>169</v>
      </c>
      <c r="X114" s="106" t="s">
        <v>170</v>
      </c>
      <c r="Y114" s="106" t="s">
        <v>170</v>
      </c>
      <c r="Z114" s="88"/>
      <c r="AA114" s="12" t="s">
        <v>170</v>
      </c>
      <c r="AB114" s="12" t="s">
        <v>170</v>
      </c>
      <c r="AC114" s="12" t="s">
        <v>170</v>
      </c>
      <c r="AD114" s="12"/>
      <c r="AE114" s="12" t="s">
        <v>170</v>
      </c>
      <c r="AF114" s="12" t="s">
        <v>170</v>
      </c>
    </row>
    <row r="115" spans="1:32" ht="62.25" customHeight="1">
      <c r="A115" s="101">
        <v>17</v>
      </c>
      <c r="B115" s="13"/>
      <c r="C115" s="75" t="s">
        <v>457</v>
      </c>
      <c r="D115" s="100" t="s">
        <v>250</v>
      </c>
      <c r="E115" s="96">
        <v>2043.966</v>
      </c>
      <c r="F115" s="101"/>
      <c r="G115" s="96">
        <v>2043.966</v>
      </c>
      <c r="H115" s="102"/>
      <c r="I115" s="102"/>
      <c r="J115" s="102"/>
      <c r="K115" s="103" t="s">
        <v>174</v>
      </c>
      <c r="L115" s="100" t="s">
        <v>175</v>
      </c>
      <c r="M115" s="75">
        <v>2</v>
      </c>
      <c r="N115" s="75">
        <v>2</v>
      </c>
      <c r="O115" s="101"/>
      <c r="P115" s="101"/>
      <c r="Q115" s="101"/>
      <c r="R115" s="109" t="s">
        <v>285</v>
      </c>
      <c r="S115" s="104">
        <f>E115*1%</f>
        <v>20.43966</v>
      </c>
      <c r="T115" s="104">
        <f t="shared" si="6"/>
        <v>102.1983</v>
      </c>
      <c r="U115" s="105" t="s">
        <v>171</v>
      </c>
      <c r="V115" s="105" t="s">
        <v>261</v>
      </c>
      <c r="W115" s="106" t="s">
        <v>169</v>
      </c>
      <c r="X115" s="106" t="s">
        <v>170</v>
      </c>
      <c r="Y115" s="106" t="s">
        <v>170</v>
      </c>
      <c r="Z115" s="88"/>
      <c r="AA115" s="12" t="s">
        <v>170</v>
      </c>
      <c r="AB115" s="12" t="s">
        <v>170</v>
      </c>
      <c r="AC115" s="12" t="s">
        <v>170</v>
      </c>
      <c r="AD115" s="12"/>
      <c r="AE115" s="12" t="s">
        <v>170</v>
      </c>
      <c r="AF115" s="12" t="s">
        <v>170</v>
      </c>
    </row>
    <row r="116" spans="1:32" ht="12.75" hidden="1">
      <c r="A116" s="166"/>
      <c r="B116" s="166"/>
      <c r="C116" s="166"/>
      <c r="D116" s="116"/>
      <c r="E116" s="166"/>
      <c r="F116" s="166"/>
      <c r="G116" s="166"/>
      <c r="H116" s="166"/>
      <c r="I116" s="166"/>
      <c r="J116" s="166"/>
      <c r="K116" s="166"/>
      <c r="L116" s="66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66"/>
      <c r="Y116" s="66"/>
      <c r="Z116" s="66"/>
      <c r="AA116" s="325"/>
      <c r="AB116" s="66"/>
      <c r="AC116" s="325"/>
      <c r="AD116" s="325"/>
      <c r="AE116" s="66"/>
      <c r="AF116" s="66"/>
    </row>
    <row r="117" spans="1:50" s="27" customFormat="1" ht="15.75" customHeight="1" hidden="1" outlineLevel="1">
      <c r="A117" s="16"/>
      <c r="B117" s="16"/>
      <c r="C117" s="88"/>
      <c r="D117" s="14"/>
      <c r="E117" s="40"/>
      <c r="F117" s="15"/>
      <c r="G117" s="40"/>
      <c r="H117" s="40"/>
      <c r="I117" s="40"/>
      <c r="J117" s="40"/>
      <c r="K117" s="16"/>
      <c r="L117" s="14"/>
      <c r="M117" s="15"/>
      <c r="N117" s="15"/>
      <c r="O117" s="15"/>
      <c r="P117" s="15"/>
      <c r="Q117" s="15"/>
      <c r="R117" s="167"/>
      <c r="S117" s="123"/>
      <c r="T117" s="124"/>
      <c r="U117" s="16"/>
      <c r="V117" s="16"/>
      <c r="W117" s="125"/>
      <c r="X117" s="14"/>
      <c r="Y117" s="14"/>
      <c r="Z117" s="14"/>
      <c r="AA117" s="14"/>
      <c r="AB117" s="14"/>
      <c r="AC117" s="14"/>
      <c r="AD117" s="14"/>
      <c r="AE117" s="14"/>
      <c r="AF117" s="14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</row>
    <row r="118" spans="1:50" s="32" customFormat="1" ht="9.75" collapsed="1">
      <c r="A118" s="326">
        <v>17</v>
      </c>
      <c r="B118" s="327"/>
      <c r="C118" s="327"/>
      <c r="D118" s="327"/>
      <c r="E118" s="327"/>
      <c r="F118" s="327"/>
      <c r="G118" s="327">
        <f>SUM(G99:G117)</f>
        <v>40328.255999999994</v>
      </c>
      <c r="H118" s="327">
        <f>SUM(H99:H117)</f>
        <v>0</v>
      </c>
      <c r="I118" s="327">
        <f>SUM(I99:I117)</f>
        <v>0</v>
      </c>
      <c r="J118" s="327">
        <f>SUM(J99:J117)</f>
        <v>0</v>
      </c>
      <c r="K118" s="327"/>
      <c r="L118" s="328"/>
      <c r="M118" s="328"/>
      <c r="N118" s="328"/>
      <c r="O118" s="328"/>
      <c r="P118" s="328"/>
      <c r="Q118" s="328"/>
      <c r="R118" s="65"/>
      <c r="S118" s="65"/>
      <c r="T118" s="65"/>
      <c r="U118" s="65"/>
      <c r="V118" s="65"/>
      <c r="W118" s="65"/>
      <c r="X118" s="65"/>
      <c r="Y118" s="329"/>
      <c r="Z118" s="65"/>
      <c r="AA118" s="65"/>
      <c r="AB118" s="65"/>
      <c r="AC118" s="65"/>
      <c r="AD118" s="65"/>
      <c r="AE118" s="65"/>
      <c r="AF118" s="65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</row>
    <row r="119" spans="1:50" s="10" customFormat="1" ht="12.75" customHeight="1">
      <c r="A119" s="307" t="s">
        <v>238</v>
      </c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8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</row>
    <row r="120" spans="1:50" s="27" customFormat="1" ht="49.5" customHeight="1" outlineLevel="1">
      <c r="A120" s="121" t="s">
        <v>0</v>
      </c>
      <c r="B120" s="13"/>
      <c r="C120" s="100" t="s">
        <v>148</v>
      </c>
      <c r="D120" s="100" t="s">
        <v>207</v>
      </c>
      <c r="E120" s="102">
        <v>80</v>
      </c>
      <c r="F120" s="101"/>
      <c r="G120" s="102">
        <v>80</v>
      </c>
      <c r="H120" s="102"/>
      <c r="I120" s="102"/>
      <c r="J120" s="102"/>
      <c r="K120" s="103" t="s">
        <v>174</v>
      </c>
      <c r="L120" s="100" t="s">
        <v>175</v>
      </c>
      <c r="M120" s="101">
        <v>10</v>
      </c>
      <c r="N120" s="101">
        <v>10</v>
      </c>
      <c r="O120" s="101"/>
      <c r="P120" s="101"/>
      <c r="Q120" s="101"/>
      <c r="R120" s="109" t="s">
        <v>215</v>
      </c>
      <c r="S120" s="107"/>
      <c r="T120" s="104">
        <f>E120*5%</f>
        <v>4</v>
      </c>
      <c r="U120" s="105" t="s">
        <v>178</v>
      </c>
      <c r="V120" s="105" t="s">
        <v>214</v>
      </c>
      <c r="W120" s="106" t="s">
        <v>198</v>
      </c>
      <c r="X120" s="106" t="s">
        <v>170</v>
      </c>
      <c r="Y120" s="106" t="s">
        <v>170</v>
      </c>
      <c r="Z120" s="88"/>
      <c r="AA120" s="12" t="s">
        <v>170</v>
      </c>
      <c r="AB120" s="12" t="s">
        <v>170</v>
      </c>
      <c r="AC120" s="12" t="s">
        <v>170</v>
      </c>
      <c r="AD120" s="12"/>
      <c r="AE120" s="12" t="s">
        <v>170</v>
      </c>
      <c r="AF120" s="12" t="s">
        <v>170</v>
      </c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</row>
    <row r="121" spans="1:50" s="27" customFormat="1" ht="72" customHeight="1" outlineLevel="1">
      <c r="A121" s="121" t="s">
        <v>1</v>
      </c>
      <c r="B121" s="13"/>
      <c r="C121" s="100" t="s">
        <v>157</v>
      </c>
      <c r="D121" s="100" t="s">
        <v>216</v>
      </c>
      <c r="E121" s="102">
        <v>60</v>
      </c>
      <c r="F121" s="101"/>
      <c r="G121" s="102">
        <v>60</v>
      </c>
      <c r="H121" s="102"/>
      <c r="I121" s="102"/>
      <c r="J121" s="102"/>
      <c r="K121" s="103" t="s">
        <v>246</v>
      </c>
      <c r="L121" s="100" t="s">
        <v>247</v>
      </c>
      <c r="M121" s="101">
        <v>1</v>
      </c>
      <c r="N121" s="101">
        <v>1</v>
      </c>
      <c r="O121" s="101"/>
      <c r="P121" s="101"/>
      <c r="Q121" s="101"/>
      <c r="R121" s="109" t="s">
        <v>215</v>
      </c>
      <c r="S121" s="104"/>
      <c r="T121" s="104">
        <f>E121*5%</f>
        <v>3</v>
      </c>
      <c r="U121" s="105" t="s">
        <v>178</v>
      </c>
      <c r="V121" s="105" t="s">
        <v>214</v>
      </c>
      <c r="W121" s="106" t="s">
        <v>198</v>
      </c>
      <c r="X121" s="106" t="s">
        <v>170</v>
      </c>
      <c r="Y121" s="106" t="s">
        <v>170</v>
      </c>
      <c r="Z121" s="88"/>
      <c r="AA121" s="12" t="s">
        <v>170</v>
      </c>
      <c r="AB121" s="12" t="s">
        <v>170</v>
      </c>
      <c r="AC121" s="12" t="s">
        <v>170</v>
      </c>
      <c r="AD121" s="12"/>
      <c r="AE121" s="12" t="s">
        <v>170</v>
      </c>
      <c r="AF121" s="12" t="s">
        <v>170</v>
      </c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</row>
    <row r="122" spans="1:32" s="22" customFormat="1" ht="54.75" customHeight="1" outlineLevel="1">
      <c r="A122" s="121" t="s">
        <v>2</v>
      </c>
      <c r="B122" s="13"/>
      <c r="C122" s="75" t="s">
        <v>248</v>
      </c>
      <c r="D122" s="100" t="s">
        <v>250</v>
      </c>
      <c r="E122" s="75">
        <v>4000</v>
      </c>
      <c r="F122" s="101"/>
      <c r="G122" s="75">
        <v>4000</v>
      </c>
      <c r="H122" s="102"/>
      <c r="I122" s="102"/>
      <c r="J122" s="102"/>
      <c r="K122" s="103" t="s">
        <v>174</v>
      </c>
      <c r="L122" s="100" t="s">
        <v>175</v>
      </c>
      <c r="M122" s="101">
        <v>75</v>
      </c>
      <c r="N122" s="101">
        <v>75</v>
      </c>
      <c r="O122" s="101"/>
      <c r="P122" s="101"/>
      <c r="Q122" s="101"/>
      <c r="R122" s="109" t="s">
        <v>251</v>
      </c>
      <c r="S122" s="104">
        <f>E122*0.5%</f>
        <v>20</v>
      </c>
      <c r="T122" s="104">
        <f aca="true" t="shared" si="7" ref="T122:T129">E122*5%</f>
        <v>200</v>
      </c>
      <c r="U122" s="105" t="s">
        <v>178</v>
      </c>
      <c r="V122" s="105" t="s">
        <v>167</v>
      </c>
      <c r="W122" s="106" t="s">
        <v>169</v>
      </c>
      <c r="X122" s="106" t="s">
        <v>170</v>
      </c>
      <c r="Y122" s="106" t="s">
        <v>170</v>
      </c>
      <c r="Z122" s="88"/>
      <c r="AA122" s="12" t="s">
        <v>170</v>
      </c>
      <c r="AB122" s="12" t="s">
        <v>170</v>
      </c>
      <c r="AC122" s="12" t="s">
        <v>170</v>
      </c>
      <c r="AD122" s="12"/>
      <c r="AE122" s="12" t="s">
        <v>170</v>
      </c>
      <c r="AF122" s="12" t="s">
        <v>170</v>
      </c>
    </row>
    <row r="123" spans="1:32" s="22" customFormat="1" ht="60.75" customHeight="1" outlineLevel="1">
      <c r="A123" s="103" t="s">
        <v>3</v>
      </c>
      <c r="B123" s="16"/>
      <c r="C123" s="75" t="s">
        <v>303</v>
      </c>
      <c r="D123" s="100" t="s">
        <v>250</v>
      </c>
      <c r="E123" s="96">
        <v>280</v>
      </c>
      <c r="F123" s="101"/>
      <c r="G123" s="96">
        <v>280</v>
      </c>
      <c r="H123" s="102"/>
      <c r="I123" s="102"/>
      <c r="J123" s="102"/>
      <c r="K123" s="103" t="s">
        <v>174</v>
      </c>
      <c r="L123" s="75" t="s">
        <v>175</v>
      </c>
      <c r="M123" s="95">
        <v>75</v>
      </c>
      <c r="N123" s="95">
        <v>75</v>
      </c>
      <c r="O123" s="101"/>
      <c r="P123" s="101"/>
      <c r="Q123" s="101"/>
      <c r="R123" s="109" t="s">
        <v>213</v>
      </c>
      <c r="S123" s="104">
        <f>E123*1%</f>
        <v>2.8000000000000003</v>
      </c>
      <c r="T123" s="104">
        <f t="shared" si="7"/>
        <v>14</v>
      </c>
      <c r="U123" s="105" t="s">
        <v>178</v>
      </c>
      <c r="V123" s="105" t="s">
        <v>206</v>
      </c>
      <c r="W123" s="106" t="s">
        <v>169</v>
      </c>
      <c r="X123" s="106" t="s">
        <v>170</v>
      </c>
      <c r="Y123" s="108" t="s">
        <v>231</v>
      </c>
      <c r="Z123" s="88"/>
      <c r="AA123" s="12" t="s">
        <v>170</v>
      </c>
      <c r="AB123" s="12" t="s">
        <v>170</v>
      </c>
      <c r="AC123" s="12" t="s">
        <v>170</v>
      </c>
      <c r="AD123" s="12"/>
      <c r="AE123" s="12" t="s">
        <v>170</v>
      </c>
      <c r="AF123" s="12" t="s">
        <v>170</v>
      </c>
    </row>
    <row r="124" spans="1:32" s="22" customFormat="1" ht="60.75" customHeight="1" outlineLevel="1">
      <c r="A124" s="103" t="s">
        <v>4</v>
      </c>
      <c r="B124" s="16"/>
      <c r="C124" s="75" t="s">
        <v>304</v>
      </c>
      <c r="D124" s="100" t="s">
        <v>250</v>
      </c>
      <c r="E124" s="96">
        <v>960</v>
      </c>
      <c r="F124" s="101"/>
      <c r="G124" s="96">
        <v>960</v>
      </c>
      <c r="H124" s="102"/>
      <c r="I124" s="102"/>
      <c r="J124" s="102"/>
      <c r="K124" s="103" t="s">
        <v>174</v>
      </c>
      <c r="L124" s="75" t="s">
        <v>175</v>
      </c>
      <c r="M124" s="95">
        <v>3</v>
      </c>
      <c r="N124" s="95">
        <v>3</v>
      </c>
      <c r="O124" s="101"/>
      <c r="P124" s="101"/>
      <c r="Q124" s="101"/>
      <c r="R124" s="109" t="s">
        <v>188</v>
      </c>
      <c r="S124" s="104">
        <f>E124*1%</f>
        <v>9.6</v>
      </c>
      <c r="T124" s="104">
        <f t="shared" si="7"/>
        <v>48</v>
      </c>
      <c r="U124" s="105" t="s">
        <v>178</v>
      </c>
      <c r="V124" s="105" t="s">
        <v>189</v>
      </c>
      <c r="W124" s="106" t="s">
        <v>169</v>
      </c>
      <c r="X124" s="106" t="s">
        <v>170</v>
      </c>
      <c r="Y124" s="108" t="s">
        <v>170</v>
      </c>
      <c r="Z124" s="88"/>
      <c r="AA124" s="12" t="s">
        <v>170</v>
      </c>
      <c r="AB124" s="12" t="s">
        <v>170</v>
      </c>
      <c r="AC124" s="12" t="s">
        <v>170</v>
      </c>
      <c r="AD124" s="12"/>
      <c r="AE124" s="12" t="s">
        <v>170</v>
      </c>
      <c r="AF124" s="12" t="s">
        <v>170</v>
      </c>
    </row>
    <row r="125" spans="1:32" s="22" customFormat="1" ht="60.75" customHeight="1" outlineLevel="1">
      <c r="A125" s="103" t="s">
        <v>5</v>
      </c>
      <c r="B125" s="16"/>
      <c r="C125" s="75" t="s">
        <v>305</v>
      </c>
      <c r="D125" s="100" t="s">
        <v>250</v>
      </c>
      <c r="E125" s="96">
        <v>130</v>
      </c>
      <c r="F125" s="101"/>
      <c r="G125" s="96">
        <v>130</v>
      </c>
      <c r="H125" s="102"/>
      <c r="I125" s="102"/>
      <c r="J125" s="102"/>
      <c r="K125" s="103" t="s">
        <v>254</v>
      </c>
      <c r="L125" s="75" t="s">
        <v>255</v>
      </c>
      <c r="M125" s="95">
        <v>400</v>
      </c>
      <c r="N125" s="95">
        <v>400</v>
      </c>
      <c r="O125" s="101"/>
      <c r="P125" s="101"/>
      <c r="Q125" s="101"/>
      <c r="R125" s="109" t="s">
        <v>213</v>
      </c>
      <c r="S125" s="104">
        <f>E125*1%</f>
        <v>1.3</v>
      </c>
      <c r="T125" s="104">
        <f t="shared" si="7"/>
        <v>6.5</v>
      </c>
      <c r="U125" s="105" t="s">
        <v>178</v>
      </c>
      <c r="V125" s="105" t="s">
        <v>206</v>
      </c>
      <c r="W125" s="106" t="s">
        <v>169</v>
      </c>
      <c r="X125" s="106" t="s">
        <v>170</v>
      </c>
      <c r="Y125" s="108" t="s">
        <v>231</v>
      </c>
      <c r="Z125" s="88"/>
      <c r="AA125" s="12" t="s">
        <v>170</v>
      </c>
      <c r="AB125" s="12" t="s">
        <v>170</v>
      </c>
      <c r="AC125" s="12" t="s">
        <v>170</v>
      </c>
      <c r="AD125" s="12"/>
      <c r="AE125" s="12" t="s">
        <v>170</v>
      </c>
      <c r="AF125" s="12" t="s">
        <v>170</v>
      </c>
    </row>
    <row r="126" spans="1:32" s="22" customFormat="1" ht="60.75" customHeight="1" outlineLevel="1">
      <c r="A126" s="103" t="s">
        <v>6</v>
      </c>
      <c r="B126" s="16"/>
      <c r="C126" s="75" t="s">
        <v>306</v>
      </c>
      <c r="D126" s="100" t="s">
        <v>250</v>
      </c>
      <c r="E126" s="96">
        <v>150</v>
      </c>
      <c r="F126" s="101"/>
      <c r="G126" s="96">
        <v>150</v>
      </c>
      <c r="H126" s="102"/>
      <c r="I126" s="102"/>
      <c r="J126" s="102"/>
      <c r="K126" s="103" t="s">
        <v>254</v>
      </c>
      <c r="L126" s="75" t="s">
        <v>255</v>
      </c>
      <c r="M126" s="95">
        <v>1200</v>
      </c>
      <c r="N126" s="95">
        <v>1200</v>
      </c>
      <c r="O126" s="101"/>
      <c r="P126" s="101"/>
      <c r="Q126" s="101"/>
      <c r="R126" s="109" t="s">
        <v>213</v>
      </c>
      <c r="S126" s="104"/>
      <c r="T126" s="104">
        <f t="shared" si="7"/>
        <v>7.5</v>
      </c>
      <c r="U126" s="105" t="s">
        <v>178</v>
      </c>
      <c r="V126" s="105" t="s">
        <v>206</v>
      </c>
      <c r="W126" s="106" t="s">
        <v>198</v>
      </c>
      <c r="X126" s="106" t="s">
        <v>170</v>
      </c>
      <c r="Y126" s="108" t="s">
        <v>231</v>
      </c>
      <c r="Z126" s="88"/>
      <c r="AA126" s="12" t="s">
        <v>170</v>
      </c>
      <c r="AB126" s="12" t="s">
        <v>170</v>
      </c>
      <c r="AC126" s="12" t="s">
        <v>170</v>
      </c>
      <c r="AD126" s="12"/>
      <c r="AE126" s="12" t="s">
        <v>170</v>
      </c>
      <c r="AF126" s="12" t="s">
        <v>170</v>
      </c>
    </row>
    <row r="127" spans="1:32" s="22" customFormat="1" ht="63.75" customHeight="1" outlineLevel="1">
      <c r="A127" s="103" t="s">
        <v>7</v>
      </c>
      <c r="B127" s="16"/>
      <c r="C127" s="319" t="s">
        <v>338</v>
      </c>
      <c r="D127" s="100" t="s">
        <v>250</v>
      </c>
      <c r="E127" s="75">
        <v>300</v>
      </c>
      <c r="F127" s="101"/>
      <c r="G127" s="75">
        <v>300</v>
      </c>
      <c r="H127" s="102"/>
      <c r="I127" s="102"/>
      <c r="J127" s="102"/>
      <c r="K127" s="103" t="s">
        <v>174</v>
      </c>
      <c r="L127" s="100" t="s">
        <v>175</v>
      </c>
      <c r="M127" s="101">
        <v>10</v>
      </c>
      <c r="N127" s="101">
        <v>10</v>
      </c>
      <c r="O127" s="101"/>
      <c r="P127" s="101"/>
      <c r="Q127" s="101"/>
      <c r="R127" s="109" t="s">
        <v>200</v>
      </c>
      <c r="S127" s="104"/>
      <c r="T127" s="104">
        <f t="shared" si="7"/>
        <v>15</v>
      </c>
      <c r="U127" s="105" t="s">
        <v>178</v>
      </c>
      <c r="V127" s="105" t="s">
        <v>167</v>
      </c>
      <c r="W127" s="106" t="s">
        <v>198</v>
      </c>
      <c r="X127" s="106" t="s">
        <v>170</v>
      </c>
      <c r="Y127" s="106" t="s">
        <v>170</v>
      </c>
      <c r="Z127" s="88" t="s">
        <v>454</v>
      </c>
      <c r="AA127" s="12" t="s">
        <v>170</v>
      </c>
      <c r="AB127" s="12" t="s">
        <v>170</v>
      </c>
      <c r="AC127" s="12" t="s">
        <v>170</v>
      </c>
      <c r="AD127" s="12"/>
      <c r="AE127" s="12" t="s">
        <v>170</v>
      </c>
      <c r="AF127" s="12" t="s">
        <v>170</v>
      </c>
    </row>
    <row r="128" spans="1:32" s="22" customFormat="1" ht="58.5" customHeight="1" outlineLevel="1">
      <c r="A128" s="103" t="s">
        <v>8</v>
      </c>
      <c r="B128" s="16"/>
      <c r="C128" s="75" t="s">
        <v>339</v>
      </c>
      <c r="D128" s="100" t="s">
        <v>250</v>
      </c>
      <c r="E128" s="75">
        <v>250</v>
      </c>
      <c r="F128" s="101"/>
      <c r="G128" s="75">
        <v>250</v>
      </c>
      <c r="H128" s="102"/>
      <c r="I128" s="102"/>
      <c r="J128" s="102"/>
      <c r="K128" s="103" t="s">
        <v>174</v>
      </c>
      <c r="L128" s="100" t="s">
        <v>175</v>
      </c>
      <c r="M128" s="101">
        <v>5</v>
      </c>
      <c r="N128" s="101">
        <v>5</v>
      </c>
      <c r="O128" s="101"/>
      <c r="P128" s="101"/>
      <c r="Q128" s="101"/>
      <c r="R128" s="109" t="s">
        <v>251</v>
      </c>
      <c r="S128" s="104"/>
      <c r="T128" s="104">
        <f t="shared" si="7"/>
        <v>12.5</v>
      </c>
      <c r="U128" s="105" t="s">
        <v>178</v>
      </c>
      <c r="V128" s="105" t="s">
        <v>167</v>
      </c>
      <c r="W128" s="106" t="s">
        <v>198</v>
      </c>
      <c r="X128" s="106" t="s">
        <v>170</v>
      </c>
      <c r="Y128" s="106" t="s">
        <v>170</v>
      </c>
      <c r="Z128" s="88" t="s">
        <v>454</v>
      </c>
      <c r="AA128" s="12" t="s">
        <v>170</v>
      </c>
      <c r="AB128" s="12" t="s">
        <v>170</v>
      </c>
      <c r="AC128" s="12" t="s">
        <v>170</v>
      </c>
      <c r="AD128" s="12"/>
      <c r="AE128" s="12" t="s">
        <v>170</v>
      </c>
      <c r="AF128" s="12" t="s">
        <v>170</v>
      </c>
    </row>
    <row r="129" spans="1:32" s="22" customFormat="1" ht="58.5" customHeight="1" outlineLevel="1">
      <c r="A129" s="103" t="s">
        <v>9</v>
      </c>
      <c r="B129" s="16"/>
      <c r="C129" s="75" t="s">
        <v>340</v>
      </c>
      <c r="D129" s="100" t="s">
        <v>250</v>
      </c>
      <c r="E129" s="75">
        <v>230</v>
      </c>
      <c r="F129" s="101"/>
      <c r="G129" s="75">
        <v>230</v>
      </c>
      <c r="H129" s="102"/>
      <c r="I129" s="102"/>
      <c r="J129" s="102"/>
      <c r="K129" s="103" t="s">
        <v>174</v>
      </c>
      <c r="L129" s="100" t="s">
        <v>175</v>
      </c>
      <c r="M129" s="101">
        <v>5</v>
      </c>
      <c r="N129" s="101">
        <v>5</v>
      </c>
      <c r="O129" s="101"/>
      <c r="P129" s="101"/>
      <c r="Q129" s="101"/>
      <c r="R129" s="109" t="s">
        <v>213</v>
      </c>
      <c r="S129" s="104"/>
      <c r="T129" s="104">
        <f t="shared" si="7"/>
        <v>11.5</v>
      </c>
      <c r="U129" s="105" t="s">
        <v>178</v>
      </c>
      <c r="V129" s="105" t="s">
        <v>206</v>
      </c>
      <c r="W129" s="106" t="s">
        <v>198</v>
      </c>
      <c r="X129" s="106" t="s">
        <v>170</v>
      </c>
      <c r="Y129" s="106" t="s">
        <v>170</v>
      </c>
      <c r="Z129" s="88" t="s">
        <v>454</v>
      </c>
      <c r="AA129" s="12" t="s">
        <v>170</v>
      </c>
      <c r="AB129" s="12" t="s">
        <v>170</v>
      </c>
      <c r="AC129" s="12" t="s">
        <v>170</v>
      </c>
      <c r="AD129" s="12"/>
      <c r="AE129" s="12" t="s">
        <v>170</v>
      </c>
      <c r="AF129" s="12" t="s">
        <v>170</v>
      </c>
    </row>
    <row r="130" spans="1:32" s="22" customFormat="1" ht="52.5" customHeight="1" outlineLevel="1">
      <c r="A130" s="103" t="s">
        <v>10</v>
      </c>
      <c r="B130" s="16"/>
      <c r="C130" s="75" t="s">
        <v>415</v>
      </c>
      <c r="D130" s="100" t="s">
        <v>250</v>
      </c>
      <c r="E130" s="113">
        <v>130</v>
      </c>
      <c r="F130" s="101"/>
      <c r="G130" s="113">
        <v>130</v>
      </c>
      <c r="H130" s="102"/>
      <c r="I130" s="102"/>
      <c r="J130" s="102"/>
      <c r="K130" s="103" t="s">
        <v>292</v>
      </c>
      <c r="L130" s="100" t="s">
        <v>293</v>
      </c>
      <c r="M130" s="101">
        <v>30</v>
      </c>
      <c r="N130" s="101">
        <v>30</v>
      </c>
      <c r="O130" s="101"/>
      <c r="P130" s="101"/>
      <c r="Q130" s="101"/>
      <c r="R130" s="109" t="s">
        <v>188</v>
      </c>
      <c r="S130" s="104"/>
      <c r="T130" s="104">
        <f aca="true" t="shared" si="8" ref="T130:T135">E130*5%</f>
        <v>6.5</v>
      </c>
      <c r="U130" s="105" t="s">
        <v>178</v>
      </c>
      <c r="V130" s="105" t="s">
        <v>189</v>
      </c>
      <c r="W130" s="106" t="s">
        <v>198</v>
      </c>
      <c r="X130" s="106" t="s">
        <v>231</v>
      </c>
      <c r="Y130" s="106" t="s">
        <v>231</v>
      </c>
      <c r="Z130" s="88"/>
      <c r="AA130" s="12" t="s">
        <v>170</v>
      </c>
      <c r="AB130" s="12" t="s">
        <v>170</v>
      </c>
      <c r="AC130" s="12" t="s">
        <v>170</v>
      </c>
      <c r="AD130" s="12"/>
      <c r="AE130" s="12" t="s">
        <v>170</v>
      </c>
      <c r="AF130" s="12" t="s">
        <v>170</v>
      </c>
    </row>
    <row r="131" spans="1:32" s="22" customFormat="1" ht="52.5" customHeight="1" outlineLevel="1">
      <c r="A131" s="103" t="s">
        <v>11</v>
      </c>
      <c r="B131" s="16"/>
      <c r="C131" s="75" t="s">
        <v>416</v>
      </c>
      <c r="D131" s="100" t="s">
        <v>250</v>
      </c>
      <c r="E131" s="113">
        <v>270</v>
      </c>
      <c r="F131" s="101"/>
      <c r="G131" s="113">
        <v>270</v>
      </c>
      <c r="H131" s="102"/>
      <c r="I131" s="102"/>
      <c r="J131" s="102"/>
      <c r="K131" s="103" t="s">
        <v>174</v>
      </c>
      <c r="L131" s="100" t="s">
        <v>175</v>
      </c>
      <c r="M131" s="101">
        <v>20000</v>
      </c>
      <c r="N131" s="101">
        <v>20000</v>
      </c>
      <c r="O131" s="101"/>
      <c r="P131" s="101"/>
      <c r="Q131" s="101"/>
      <c r="R131" s="109" t="s">
        <v>188</v>
      </c>
      <c r="S131" s="104"/>
      <c r="T131" s="104">
        <f t="shared" si="8"/>
        <v>13.5</v>
      </c>
      <c r="U131" s="105" t="s">
        <v>178</v>
      </c>
      <c r="V131" s="105" t="s">
        <v>189</v>
      </c>
      <c r="W131" s="106" t="s">
        <v>198</v>
      </c>
      <c r="X131" s="106" t="s">
        <v>231</v>
      </c>
      <c r="Y131" s="106" t="s">
        <v>231</v>
      </c>
      <c r="Z131" s="88"/>
      <c r="AA131" s="12" t="s">
        <v>170</v>
      </c>
      <c r="AB131" s="12" t="s">
        <v>170</v>
      </c>
      <c r="AC131" s="12" t="s">
        <v>170</v>
      </c>
      <c r="AD131" s="12"/>
      <c r="AE131" s="12" t="s">
        <v>170</v>
      </c>
      <c r="AF131" s="12" t="s">
        <v>170</v>
      </c>
    </row>
    <row r="132" spans="1:32" s="22" customFormat="1" ht="52.5" customHeight="1" outlineLevel="1">
      <c r="A132" s="103" t="s">
        <v>12</v>
      </c>
      <c r="B132" s="16"/>
      <c r="C132" s="75" t="s">
        <v>417</v>
      </c>
      <c r="D132" s="100" t="s">
        <v>250</v>
      </c>
      <c r="E132" s="113">
        <v>120</v>
      </c>
      <c r="F132" s="101"/>
      <c r="G132" s="113">
        <v>120</v>
      </c>
      <c r="H132" s="102"/>
      <c r="I132" s="102"/>
      <c r="J132" s="102"/>
      <c r="K132" s="103" t="s">
        <v>174</v>
      </c>
      <c r="L132" s="100" t="s">
        <v>175</v>
      </c>
      <c r="M132" s="101">
        <v>10000</v>
      </c>
      <c r="N132" s="101">
        <v>10000</v>
      </c>
      <c r="O132" s="101"/>
      <c r="P132" s="101"/>
      <c r="Q132" s="101"/>
      <c r="R132" s="109" t="s">
        <v>188</v>
      </c>
      <c r="S132" s="104"/>
      <c r="T132" s="104">
        <f t="shared" si="8"/>
        <v>6</v>
      </c>
      <c r="U132" s="105" t="s">
        <v>178</v>
      </c>
      <c r="V132" s="105" t="s">
        <v>189</v>
      </c>
      <c r="W132" s="106" t="s">
        <v>198</v>
      </c>
      <c r="X132" s="106" t="s">
        <v>231</v>
      </c>
      <c r="Y132" s="106" t="s">
        <v>231</v>
      </c>
      <c r="Z132" s="88"/>
      <c r="AA132" s="12" t="s">
        <v>170</v>
      </c>
      <c r="AB132" s="12" t="s">
        <v>170</v>
      </c>
      <c r="AC132" s="12" t="s">
        <v>170</v>
      </c>
      <c r="AD132" s="12"/>
      <c r="AE132" s="12" t="s">
        <v>170</v>
      </c>
      <c r="AF132" s="12" t="s">
        <v>170</v>
      </c>
    </row>
    <row r="133" spans="1:32" s="22" customFormat="1" ht="52.5" customHeight="1" outlineLevel="1">
      <c r="A133" s="103" t="s">
        <v>13</v>
      </c>
      <c r="B133" s="16"/>
      <c r="C133" s="75" t="s">
        <v>418</v>
      </c>
      <c r="D133" s="100" t="s">
        <v>250</v>
      </c>
      <c r="E133" s="113">
        <v>370</v>
      </c>
      <c r="F133" s="101"/>
      <c r="G133" s="113">
        <v>370</v>
      </c>
      <c r="H133" s="102"/>
      <c r="I133" s="102"/>
      <c r="J133" s="102"/>
      <c r="K133" s="103" t="s">
        <v>174</v>
      </c>
      <c r="L133" s="100" t="s">
        <v>175</v>
      </c>
      <c r="M133" s="101">
        <v>24</v>
      </c>
      <c r="N133" s="101">
        <v>24</v>
      </c>
      <c r="O133" s="101"/>
      <c r="P133" s="101"/>
      <c r="Q133" s="101"/>
      <c r="R133" s="109" t="s">
        <v>188</v>
      </c>
      <c r="S133" s="104">
        <f>E133*1%</f>
        <v>3.7</v>
      </c>
      <c r="T133" s="104">
        <f t="shared" si="8"/>
        <v>18.5</v>
      </c>
      <c r="U133" s="105" t="s">
        <v>178</v>
      </c>
      <c r="V133" s="105" t="s">
        <v>189</v>
      </c>
      <c r="W133" s="106" t="s">
        <v>169</v>
      </c>
      <c r="X133" s="106" t="s">
        <v>170</v>
      </c>
      <c r="Y133" s="108" t="s">
        <v>231</v>
      </c>
      <c r="Z133" s="88"/>
      <c r="AA133" s="12" t="s">
        <v>170</v>
      </c>
      <c r="AB133" s="12" t="s">
        <v>170</v>
      </c>
      <c r="AC133" s="12" t="s">
        <v>170</v>
      </c>
      <c r="AD133" s="12"/>
      <c r="AE133" s="12" t="s">
        <v>170</v>
      </c>
      <c r="AF133" s="12" t="s">
        <v>170</v>
      </c>
    </row>
    <row r="134" spans="1:32" s="22" customFormat="1" ht="60" customHeight="1" outlineLevel="1">
      <c r="A134" s="103" t="s">
        <v>14</v>
      </c>
      <c r="B134" s="16"/>
      <c r="C134" s="319" t="s">
        <v>437</v>
      </c>
      <c r="D134" s="100" t="s">
        <v>438</v>
      </c>
      <c r="E134" s="75">
        <v>300</v>
      </c>
      <c r="F134" s="101"/>
      <c r="G134" s="75">
        <v>300</v>
      </c>
      <c r="H134" s="102"/>
      <c r="I134" s="102"/>
      <c r="J134" s="102"/>
      <c r="K134" s="75">
        <v>792</v>
      </c>
      <c r="L134" s="75" t="s">
        <v>436</v>
      </c>
      <c r="M134" s="101">
        <v>30</v>
      </c>
      <c r="N134" s="101">
        <v>30</v>
      </c>
      <c r="O134" s="101"/>
      <c r="P134" s="101"/>
      <c r="Q134" s="101"/>
      <c r="R134" s="109" t="s">
        <v>213</v>
      </c>
      <c r="S134" s="104"/>
      <c r="T134" s="104">
        <f t="shared" si="8"/>
        <v>15</v>
      </c>
      <c r="U134" s="105" t="s">
        <v>178</v>
      </c>
      <c r="V134" s="105" t="s">
        <v>206</v>
      </c>
      <c r="W134" s="106" t="s">
        <v>198</v>
      </c>
      <c r="X134" s="106" t="s">
        <v>170</v>
      </c>
      <c r="Y134" s="106" t="s">
        <v>170</v>
      </c>
      <c r="Z134" s="88"/>
      <c r="AA134" s="12" t="s">
        <v>170</v>
      </c>
      <c r="AB134" s="12" t="s">
        <v>170</v>
      </c>
      <c r="AC134" s="12" t="s">
        <v>170</v>
      </c>
      <c r="AD134" s="12"/>
      <c r="AE134" s="12" t="s">
        <v>170</v>
      </c>
      <c r="AF134" s="12" t="s">
        <v>170</v>
      </c>
    </row>
    <row r="135" spans="1:32" s="22" customFormat="1" ht="66" customHeight="1" outlineLevel="1">
      <c r="A135" s="103" t="s">
        <v>15</v>
      </c>
      <c r="B135" s="16"/>
      <c r="C135" s="75" t="s">
        <v>439</v>
      </c>
      <c r="D135" s="100" t="s">
        <v>438</v>
      </c>
      <c r="E135" s="75">
        <v>270</v>
      </c>
      <c r="F135" s="101"/>
      <c r="G135" s="75">
        <v>270</v>
      </c>
      <c r="H135" s="102"/>
      <c r="I135" s="102"/>
      <c r="J135" s="102"/>
      <c r="K135" s="75">
        <v>792</v>
      </c>
      <c r="L135" s="75" t="s">
        <v>436</v>
      </c>
      <c r="M135" s="101">
        <v>270</v>
      </c>
      <c r="N135" s="101">
        <v>270</v>
      </c>
      <c r="O135" s="101"/>
      <c r="P135" s="101"/>
      <c r="Q135" s="101"/>
      <c r="R135" s="109" t="s">
        <v>213</v>
      </c>
      <c r="S135" s="104"/>
      <c r="T135" s="104">
        <f t="shared" si="8"/>
        <v>13.5</v>
      </c>
      <c r="U135" s="105" t="s">
        <v>178</v>
      </c>
      <c r="V135" s="105" t="s">
        <v>206</v>
      </c>
      <c r="W135" s="106" t="s">
        <v>198</v>
      </c>
      <c r="X135" s="106" t="s">
        <v>170</v>
      </c>
      <c r="Y135" s="106" t="s">
        <v>170</v>
      </c>
      <c r="Z135" s="88"/>
      <c r="AA135" s="12" t="s">
        <v>170</v>
      </c>
      <c r="AB135" s="12" t="s">
        <v>170</v>
      </c>
      <c r="AC135" s="12" t="s">
        <v>170</v>
      </c>
      <c r="AD135" s="12"/>
      <c r="AE135" s="12" t="s">
        <v>170</v>
      </c>
      <c r="AF135" s="12" t="s">
        <v>170</v>
      </c>
    </row>
    <row r="136" spans="1:32" s="22" customFormat="1" ht="22.5" customHeight="1" hidden="1" outlineLevel="1">
      <c r="A136" s="16"/>
      <c r="B136" s="16"/>
      <c r="C136" s="89"/>
      <c r="D136" s="14"/>
      <c r="E136" s="217"/>
      <c r="F136" s="15"/>
      <c r="G136" s="217"/>
      <c r="H136" s="40"/>
      <c r="I136" s="40"/>
      <c r="J136" s="40"/>
      <c r="K136" s="16"/>
      <c r="L136" s="14"/>
      <c r="M136" s="15"/>
      <c r="N136" s="15"/>
      <c r="O136" s="15"/>
      <c r="P136" s="15"/>
      <c r="Q136" s="15"/>
      <c r="R136" s="17"/>
      <c r="S136" s="60"/>
      <c r="T136" s="60"/>
      <c r="U136" s="19"/>
      <c r="V136" s="19"/>
      <c r="W136" s="20"/>
      <c r="X136" s="12"/>
      <c r="Y136" s="44"/>
      <c r="Z136" s="12"/>
      <c r="AA136" s="12"/>
      <c r="AB136" s="12"/>
      <c r="AC136" s="12"/>
      <c r="AD136" s="12"/>
      <c r="AE136" s="12"/>
      <c r="AF136" s="12"/>
    </row>
    <row r="137" spans="1:32" s="22" customFormat="1" ht="22.5" customHeight="1" hidden="1" outlineLevel="1">
      <c r="A137" s="16"/>
      <c r="B137" s="16"/>
      <c r="C137" s="89"/>
      <c r="D137" s="14"/>
      <c r="E137" s="217"/>
      <c r="F137" s="15"/>
      <c r="G137" s="217"/>
      <c r="H137" s="40"/>
      <c r="I137" s="40"/>
      <c r="J137" s="40"/>
      <c r="K137" s="16"/>
      <c r="L137" s="14"/>
      <c r="M137" s="15"/>
      <c r="N137" s="15"/>
      <c r="O137" s="15"/>
      <c r="P137" s="15"/>
      <c r="Q137" s="15"/>
      <c r="R137" s="17"/>
      <c r="S137" s="60"/>
      <c r="T137" s="60"/>
      <c r="U137" s="19"/>
      <c r="V137" s="19"/>
      <c r="W137" s="20"/>
      <c r="X137" s="12"/>
      <c r="Y137" s="44"/>
      <c r="Z137" s="12"/>
      <c r="AA137" s="12"/>
      <c r="AB137" s="12"/>
      <c r="AC137" s="12"/>
      <c r="AD137" s="12"/>
      <c r="AE137" s="12"/>
      <c r="AF137" s="12"/>
    </row>
    <row r="138" spans="1:32" s="22" customFormat="1" ht="18" customHeight="1" hidden="1" outlineLevel="1">
      <c r="A138" s="13"/>
      <c r="B138" s="13"/>
      <c r="C138" s="75"/>
      <c r="D138" s="14"/>
      <c r="E138" s="90"/>
      <c r="F138" s="15"/>
      <c r="G138" s="90"/>
      <c r="H138" s="40"/>
      <c r="I138" s="40"/>
      <c r="J138" s="40"/>
      <c r="K138" s="16"/>
      <c r="L138" s="14"/>
      <c r="M138" s="15"/>
      <c r="N138" s="15"/>
      <c r="O138" s="15"/>
      <c r="P138" s="15"/>
      <c r="Q138" s="15"/>
      <c r="R138" s="17"/>
      <c r="S138" s="42"/>
      <c r="T138" s="42"/>
      <c r="U138" s="19"/>
      <c r="V138" s="19"/>
      <c r="W138" s="20"/>
      <c r="X138" s="12"/>
      <c r="Y138" s="44"/>
      <c r="Z138" s="12"/>
      <c r="AA138" s="12"/>
      <c r="AB138" s="12"/>
      <c r="AC138" s="12"/>
      <c r="AD138" s="12"/>
      <c r="AE138" s="12"/>
      <c r="AF138" s="12"/>
    </row>
    <row r="139" spans="1:32" s="22" customFormat="1" ht="21.75" customHeight="1" hidden="1" outlineLevel="1">
      <c r="A139" s="13"/>
      <c r="B139" s="13"/>
      <c r="C139" s="75"/>
      <c r="D139" s="14"/>
      <c r="E139" s="90"/>
      <c r="F139" s="15"/>
      <c r="G139" s="90"/>
      <c r="H139" s="40"/>
      <c r="I139" s="40"/>
      <c r="J139" s="40"/>
      <c r="K139" s="16"/>
      <c r="L139" s="14"/>
      <c r="M139" s="15"/>
      <c r="N139" s="15"/>
      <c r="O139" s="15"/>
      <c r="P139" s="15"/>
      <c r="Q139" s="15"/>
      <c r="R139" s="17"/>
      <c r="S139" s="42"/>
      <c r="T139" s="42"/>
      <c r="U139" s="19"/>
      <c r="V139" s="19"/>
      <c r="W139" s="20"/>
      <c r="X139" s="12"/>
      <c r="Y139" s="44"/>
      <c r="Z139" s="12"/>
      <c r="AA139" s="12"/>
      <c r="AB139" s="12"/>
      <c r="AC139" s="12"/>
      <c r="AD139" s="12"/>
      <c r="AE139" s="12"/>
      <c r="AF139" s="12"/>
    </row>
    <row r="140" spans="1:50" s="27" customFormat="1" ht="21" customHeight="1" hidden="1" outlineLevel="1">
      <c r="A140" s="13"/>
      <c r="B140" s="13"/>
      <c r="C140" s="14"/>
      <c r="D140" s="14"/>
      <c r="E140" s="40"/>
      <c r="F140" s="15"/>
      <c r="G140" s="40"/>
      <c r="H140" s="40"/>
      <c r="I140" s="40"/>
      <c r="J140" s="40"/>
      <c r="K140" s="16"/>
      <c r="L140" s="14"/>
      <c r="M140" s="15"/>
      <c r="N140" s="15"/>
      <c r="O140" s="15"/>
      <c r="P140" s="15"/>
      <c r="Q140" s="15"/>
      <c r="R140" s="17"/>
      <c r="S140" s="18"/>
      <c r="T140" s="42"/>
      <c r="U140" s="19"/>
      <c r="V140" s="19"/>
      <c r="W140" s="20"/>
      <c r="X140" s="12"/>
      <c r="Y140" s="44"/>
      <c r="Z140" s="12"/>
      <c r="AA140" s="12"/>
      <c r="AB140" s="12"/>
      <c r="AC140" s="12"/>
      <c r="AD140" s="12"/>
      <c r="AE140" s="12"/>
      <c r="AF140" s="1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</row>
    <row r="141" spans="1:50" s="32" customFormat="1" ht="9.75" collapsed="1">
      <c r="A141" s="313">
        <v>16</v>
      </c>
      <c r="B141" s="314"/>
      <c r="C141" s="314"/>
      <c r="D141" s="314"/>
      <c r="E141" s="314"/>
      <c r="F141" s="314"/>
      <c r="G141" s="314">
        <f>SUM(G120:G140)</f>
        <v>7900</v>
      </c>
      <c r="H141" s="314">
        <f>SUM(H120:H140)</f>
        <v>0</v>
      </c>
      <c r="I141" s="314">
        <f>SUM(I120:I140)</f>
        <v>0</v>
      </c>
      <c r="J141" s="314">
        <f>SUM(J120:J140)</f>
        <v>0</v>
      </c>
      <c r="K141" s="314"/>
      <c r="L141" s="315"/>
      <c r="M141" s="315"/>
      <c r="N141" s="315"/>
      <c r="O141" s="315"/>
      <c r="P141" s="315"/>
      <c r="Q141" s="315"/>
      <c r="R141" s="64"/>
      <c r="S141" s="64"/>
      <c r="T141" s="64"/>
      <c r="U141" s="64"/>
      <c r="V141" s="64"/>
      <c r="W141" s="64"/>
      <c r="X141" s="64"/>
      <c r="Y141" s="316"/>
      <c r="Z141" s="64"/>
      <c r="AA141" s="64"/>
      <c r="AB141" s="64"/>
      <c r="AC141" s="64"/>
      <c r="AD141" s="64"/>
      <c r="AE141" s="64"/>
      <c r="AF141" s="64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</row>
    <row r="142" spans="1:50" s="10" customFormat="1" ht="12.75" customHeight="1">
      <c r="A142" s="307" t="s">
        <v>239</v>
      </c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8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</row>
    <row r="143" spans="1:50" s="27" customFormat="1" ht="81.75" customHeight="1" outlineLevel="1">
      <c r="A143" s="121" t="s">
        <v>0</v>
      </c>
      <c r="B143" s="13"/>
      <c r="C143" s="100" t="s">
        <v>144</v>
      </c>
      <c r="D143" s="100" t="s">
        <v>355</v>
      </c>
      <c r="E143" s="102">
        <v>170</v>
      </c>
      <c r="F143" s="101"/>
      <c r="G143" s="102">
        <v>170</v>
      </c>
      <c r="H143" s="102"/>
      <c r="I143" s="102"/>
      <c r="J143" s="102"/>
      <c r="K143" s="103" t="s">
        <v>246</v>
      </c>
      <c r="L143" s="100" t="s">
        <v>247</v>
      </c>
      <c r="M143" s="101">
        <v>1</v>
      </c>
      <c r="N143" s="101">
        <v>1</v>
      </c>
      <c r="O143" s="101"/>
      <c r="P143" s="101"/>
      <c r="Q143" s="101"/>
      <c r="R143" s="109" t="s">
        <v>165</v>
      </c>
      <c r="S143" s="104">
        <f>E143*1%</f>
        <v>1.7</v>
      </c>
      <c r="T143" s="104">
        <f aca="true" t="shared" si="9" ref="T143:T151">E143*5%</f>
        <v>8.5</v>
      </c>
      <c r="U143" s="105" t="s">
        <v>214</v>
      </c>
      <c r="V143" s="105" t="s">
        <v>167</v>
      </c>
      <c r="W143" s="106" t="s">
        <v>169</v>
      </c>
      <c r="X143" s="106" t="s">
        <v>170</v>
      </c>
      <c r="Y143" s="106" t="s">
        <v>170</v>
      </c>
      <c r="Z143" s="88" t="s">
        <v>454</v>
      </c>
      <c r="AA143" s="12" t="s">
        <v>170</v>
      </c>
      <c r="AB143" s="12" t="s">
        <v>170</v>
      </c>
      <c r="AC143" s="12" t="s">
        <v>170</v>
      </c>
      <c r="AD143" s="12"/>
      <c r="AE143" s="12" t="s">
        <v>170</v>
      </c>
      <c r="AF143" s="12" t="s">
        <v>170</v>
      </c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</row>
    <row r="144" spans="1:50" s="27" customFormat="1" ht="62.25" customHeight="1" outlineLevel="1">
      <c r="A144" s="121" t="s">
        <v>1</v>
      </c>
      <c r="B144" s="13"/>
      <c r="C144" s="100" t="s">
        <v>156</v>
      </c>
      <c r="D144" s="100" t="s">
        <v>212</v>
      </c>
      <c r="E144" s="102">
        <v>50</v>
      </c>
      <c r="F144" s="101"/>
      <c r="G144" s="102">
        <v>50</v>
      </c>
      <c r="H144" s="102"/>
      <c r="I144" s="102"/>
      <c r="J144" s="102"/>
      <c r="K144" s="103" t="s">
        <v>246</v>
      </c>
      <c r="L144" s="100" t="s">
        <v>247</v>
      </c>
      <c r="M144" s="101">
        <v>1</v>
      </c>
      <c r="N144" s="101">
        <v>1</v>
      </c>
      <c r="O144" s="101"/>
      <c r="P144" s="101"/>
      <c r="Q144" s="101"/>
      <c r="R144" s="109" t="s">
        <v>213</v>
      </c>
      <c r="S144" s="104"/>
      <c r="T144" s="104">
        <f t="shared" si="9"/>
        <v>2.5</v>
      </c>
      <c r="U144" s="105" t="s">
        <v>214</v>
      </c>
      <c r="V144" s="105" t="s">
        <v>206</v>
      </c>
      <c r="W144" s="106" t="s">
        <v>198</v>
      </c>
      <c r="X144" s="106" t="s">
        <v>170</v>
      </c>
      <c r="Y144" s="106" t="s">
        <v>170</v>
      </c>
      <c r="Z144" s="88" t="s">
        <v>454</v>
      </c>
      <c r="AA144" s="12" t="s">
        <v>170</v>
      </c>
      <c r="AB144" s="12" t="s">
        <v>170</v>
      </c>
      <c r="AC144" s="12" t="s">
        <v>170</v>
      </c>
      <c r="AD144" s="12"/>
      <c r="AE144" s="12" t="s">
        <v>170</v>
      </c>
      <c r="AF144" s="12" t="s">
        <v>170</v>
      </c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</row>
    <row r="145" spans="1:50" s="27" customFormat="1" ht="45.75" customHeight="1" outlineLevel="1">
      <c r="A145" s="103" t="s">
        <v>2</v>
      </c>
      <c r="B145" s="16"/>
      <c r="C145" s="75" t="s">
        <v>320</v>
      </c>
      <c r="D145" s="100" t="s">
        <v>250</v>
      </c>
      <c r="E145" s="102">
        <v>150</v>
      </c>
      <c r="F145" s="101"/>
      <c r="G145" s="102">
        <v>150</v>
      </c>
      <c r="H145" s="102"/>
      <c r="I145" s="102"/>
      <c r="J145" s="102"/>
      <c r="K145" s="75">
        <v>796</v>
      </c>
      <c r="L145" s="75" t="s">
        <v>175</v>
      </c>
      <c r="M145" s="95">
        <v>4</v>
      </c>
      <c r="N145" s="95">
        <v>4</v>
      </c>
      <c r="O145" s="101"/>
      <c r="P145" s="101"/>
      <c r="Q145" s="101"/>
      <c r="R145" s="109" t="s">
        <v>188</v>
      </c>
      <c r="S145" s="104"/>
      <c r="T145" s="104">
        <f t="shared" si="9"/>
        <v>7.5</v>
      </c>
      <c r="U145" s="105" t="s">
        <v>214</v>
      </c>
      <c r="V145" s="105" t="s">
        <v>189</v>
      </c>
      <c r="W145" s="106" t="s">
        <v>198</v>
      </c>
      <c r="X145" s="106" t="s">
        <v>170</v>
      </c>
      <c r="Y145" s="106" t="s">
        <v>231</v>
      </c>
      <c r="Z145" s="88"/>
      <c r="AA145" s="12" t="s">
        <v>170</v>
      </c>
      <c r="AB145" s="12" t="s">
        <v>170</v>
      </c>
      <c r="AC145" s="12" t="s">
        <v>170</v>
      </c>
      <c r="AD145" s="12"/>
      <c r="AE145" s="12" t="s">
        <v>170</v>
      </c>
      <c r="AF145" s="12" t="s">
        <v>170</v>
      </c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</row>
    <row r="146" spans="1:50" s="27" customFormat="1" ht="45.75" customHeight="1" outlineLevel="1">
      <c r="A146" s="103" t="s">
        <v>3</v>
      </c>
      <c r="B146" s="16"/>
      <c r="C146" s="330" t="s">
        <v>319</v>
      </c>
      <c r="D146" s="100" t="s">
        <v>250</v>
      </c>
      <c r="E146" s="102">
        <v>150</v>
      </c>
      <c r="F146" s="101"/>
      <c r="G146" s="102">
        <v>150</v>
      </c>
      <c r="H146" s="102"/>
      <c r="I146" s="102"/>
      <c r="J146" s="102"/>
      <c r="K146" s="75">
        <v>796</v>
      </c>
      <c r="L146" s="75" t="s">
        <v>175</v>
      </c>
      <c r="M146" s="75">
        <v>31</v>
      </c>
      <c r="N146" s="75">
        <v>31</v>
      </c>
      <c r="O146" s="101"/>
      <c r="P146" s="101"/>
      <c r="Q146" s="101"/>
      <c r="R146" s="109" t="s">
        <v>188</v>
      </c>
      <c r="S146" s="104"/>
      <c r="T146" s="104">
        <f t="shared" si="9"/>
        <v>7.5</v>
      </c>
      <c r="U146" s="105" t="s">
        <v>214</v>
      </c>
      <c r="V146" s="105" t="s">
        <v>189</v>
      </c>
      <c r="W146" s="106" t="s">
        <v>198</v>
      </c>
      <c r="X146" s="106" t="s">
        <v>170</v>
      </c>
      <c r="Y146" s="106" t="s">
        <v>231</v>
      </c>
      <c r="Z146" s="88"/>
      <c r="AA146" s="12" t="s">
        <v>170</v>
      </c>
      <c r="AB146" s="12" t="s">
        <v>170</v>
      </c>
      <c r="AC146" s="12" t="s">
        <v>170</v>
      </c>
      <c r="AD146" s="12"/>
      <c r="AE146" s="12" t="s">
        <v>170</v>
      </c>
      <c r="AF146" s="12" t="s">
        <v>170</v>
      </c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</row>
    <row r="147" spans="1:50" s="27" customFormat="1" ht="67.5" customHeight="1" outlineLevel="1">
      <c r="A147" s="103" t="s">
        <v>4</v>
      </c>
      <c r="B147" s="16"/>
      <c r="C147" s="75" t="s">
        <v>324</v>
      </c>
      <c r="D147" s="100" t="s">
        <v>250</v>
      </c>
      <c r="E147" s="102">
        <v>350</v>
      </c>
      <c r="F147" s="101"/>
      <c r="G147" s="102">
        <v>350</v>
      </c>
      <c r="H147" s="102"/>
      <c r="I147" s="102"/>
      <c r="J147" s="102"/>
      <c r="K147" s="75">
        <v>796</v>
      </c>
      <c r="L147" s="75" t="s">
        <v>175</v>
      </c>
      <c r="M147" s="75">
        <v>213</v>
      </c>
      <c r="N147" s="75">
        <v>213</v>
      </c>
      <c r="O147" s="101"/>
      <c r="P147" s="101"/>
      <c r="Q147" s="101"/>
      <c r="R147" s="109" t="s">
        <v>188</v>
      </c>
      <c r="S147" s="104"/>
      <c r="T147" s="104">
        <f t="shared" si="9"/>
        <v>17.5</v>
      </c>
      <c r="U147" s="105" t="s">
        <v>214</v>
      </c>
      <c r="V147" s="105" t="s">
        <v>189</v>
      </c>
      <c r="W147" s="106" t="s">
        <v>198</v>
      </c>
      <c r="X147" s="106" t="s">
        <v>231</v>
      </c>
      <c r="Y147" s="106" t="s">
        <v>231</v>
      </c>
      <c r="Z147" s="88"/>
      <c r="AA147" s="12" t="s">
        <v>170</v>
      </c>
      <c r="AB147" s="12" t="s">
        <v>170</v>
      </c>
      <c r="AC147" s="12" t="s">
        <v>170</v>
      </c>
      <c r="AD147" s="12"/>
      <c r="AE147" s="12" t="s">
        <v>170</v>
      </c>
      <c r="AF147" s="12" t="s">
        <v>170</v>
      </c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</row>
    <row r="148" spans="1:50" s="27" customFormat="1" ht="110.25" customHeight="1" outlineLevel="1">
      <c r="A148" s="103" t="s">
        <v>5</v>
      </c>
      <c r="B148" s="16"/>
      <c r="C148" s="319" t="s">
        <v>444</v>
      </c>
      <c r="D148" s="100" t="s">
        <v>445</v>
      </c>
      <c r="E148" s="102">
        <v>130</v>
      </c>
      <c r="F148" s="101"/>
      <c r="G148" s="75">
        <v>130</v>
      </c>
      <c r="H148" s="102"/>
      <c r="I148" s="102"/>
      <c r="J148" s="102"/>
      <c r="K148" s="75">
        <v>792</v>
      </c>
      <c r="L148" s="75" t="s">
        <v>436</v>
      </c>
      <c r="M148" s="75">
        <v>36</v>
      </c>
      <c r="N148" s="75">
        <v>36</v>
      </c>
      <c r="O148" s="101"/>
      <c r="P148" s="101"/>
      <c r="Q148" s="101"/>
      <c r="R148" s="109" t="s">
        <v>442</v>
      </c>
      <c r="S148" s="107"/>
      <c r="T148" s="104">
        <f t="shared" si="9"/>
        <v>6.5</v>
      </c>
      <c r="U148" s="105" t="s">
        <v>214</v>
      </c>
      <c r="V148" s="105" t="s">
        <v>261</v>
      </c>
      <c r="W148" s="106" t="s">
        <v>198</v>
      </c>
      <c r="X148" s="106" t="s">
        <v>170</v>
      </c>
      <c r="Y148" s="106" t="s">
        <v>170</v>
      </c>
      <c r="Z148" s="88"/>
      <c r="AA148" s="12" t="s">
        <v>170</v>
      </c>
      <c r="AB148" s="12" t="s">
        <v>170</v>
      </c>
      <c r="AC148" s="12" t="s">
        <v>170</v>
      </c>
      <c r="AD148" s="12"/>
      <c r="AE148" s="12" t="s">
        <v>170</v>
      </c>
      <c r="AF148" s="12" t="s">
        <v>170</v>
      </c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</row>
    <row r="149" spans="1:50" s="27" customFormat="1" ht="59.25" customHeight="1" outlineLevel="1">
      <c r="A149" s="103" t="s">
        <v>6</v>
      </c>
      <c r="B149" s="16"/>
      <c r="C149" s="75" t="s">
        <v>446</v>
      </c>
      <c r="D149" s="100" t="s">
        <v>441</v>
      </c>
      <c r="E149" s="102">
        <v>28</v>
      </c>
      <c r="F149" s="101"/>
      <c r="G149" s="102">
        <v>28</v>
      </c>
      <c r="H149" s="102"/>
      <c r="I149" s="102"/>
      <c r="J149" s="102"/>
      <c r="K149" s="75">
        <v>792</v>
      </c>
      <c r="L149" s="75" t="s">
        <v>436</v>
      </c>
      <c r="M149" s="75">
        <v>7</v>
      </c>
      <c r="N149" s="75">
        <v>7</v>
      </c>
      <c r="O149" s="101"/>
      <c r="P149" s="101"/>
      <c r="Q149" s="101"/>
      <c r="R149" s="109" t="s">
        <v>447</v>
      </c>
      <c r="S149" s="107"/>
      <c r="T149" s="104">
        <f t="shared" si="9"/>
        <v>1.4000000000000001</v>
      </c>
      <c r="U149" s="105" t="s">
        <v>214</v>
      </c>
      <c r="V149" s="105" t="s">
        <v>206</v>
      </c>
      <c r="W149" s="106" t="s">
        <v>198</v>
      </c>
      <c r="X149" s="106" t="s">
        <v>170</v>
      </c>
      <c r="Y149" s="106" t="s">
        <v>170</v>
      </c>
      <c r="Z149" s="88"/>
      <c r="AA149" s="12" t="s">
        <v>170</v>
      </c>
      <c r="AB149" s="12" t="s">
        <v>170</v>
      </c>
      <c r="AC149" s="12" t="s">
        <v>170</v>
      </c>
      <c r="AD149" s="12"/>
      <c r="AE149" s="12" t="s">
        <v>170</v>
      </c>
      <c r="AF149" s="12" t="s">
        <v>170</v>
      </c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</row>
    <row r="150" spans="1:50" s="27" customFormat="1" ht="59.25" customHeight="1" outlineLevel="1">
      <c r="A150" s="103" t="s">
        <v>7</v>
      </c>
      <c r="B150" s="16"/>
      <c r="C150" s="75" t="s">
        <v>448</v>
      </c>
      <c r="D150" s="100" t="s">
        <v>441</v>
      </c>
      <c r="E150" s="102">
        <v>30</v>
      </c>
      <c r="F150" s="101"/>
      <c r="G150" s="102">
        <v>30</v>
      </c>
      <c r="H150" s="102"/>
      <c r="I150" s="102"/>
      <c r="J150" s="102"/>
      <c r="K150" s="75">
        <v>792</v>
      </c>
      <c r="L150" s="75" t="s">
        <v>436</v>
      </c>
      <c r="M150" s="75">
        <v>20</v>
      </c>
      <c r="N150" s="75">
        <v>20</v>
      </c>
      <c r="O150" s="101"/>
      <c r="P150" s="101"/>
      <c r="Q150" s="101"/>
      <c r="R150" s="109" t="s">
        <v>447</v>
      </c>
      <c r="S150" s="107"/>
      <c r="T150" s="104">
        <f t="shared" si="9"/>
        <v>1.5</v>
      </c>
      <c r="U150" s="105" t="s">
        <v>214</v>
      </c>
      <c r="V150" s="105" t="s">
        <v>206</v>
      </c>
      <c r="W150" s="106" t="s">
        <v>198</v>
      </c>
      <c r="X150" s="106" t="s">
        <v>170</v>
      </c>
      <c r="Y150" s="106" t="s">
        <v>170</v>
      </c>
      <c r="Z150" s="88"/>
      <c r="AA150" s="12" t="s">
        <v>170</v>
      </c>
      <c r="AB150" s="12" t="s">
        <v>170</v>
      </c>
      <c r="AC150" s="12" t="s">
        <v>170</v>
      </c>
      <c r="AD150" s="12"/>
      <c r="AE150" s="12" t="s">
        <v>170</v>
      </c>
      <c r="AF150" s="12" t="s">
        <v>170</v>
      </c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</row>
    <row r="151" spans="1:50" s="27" customFormat="1" ht="73.5" customHeight="1" outlineLevel="1">
      <c r="A151" s="103" t="s">
        <v>8</v>
      </c>
      <c r="B151" s="16"/>
      <c r="C151" s="75" t="s">
        <v>449</v>
      </c>
      <c r="D151" s="100" t="s">
        <v>441</v>
      </c>
      <c r="E151" s="102">
        <v>30</v>
      </c>
      <c r="F151" s="101"/>
      <c r="G151" s="102">
        <v>30</v>
      </c>
      <c r="H151" s="102"/>
      <c r="I151" s="102"/>
      <c r="J151" s="102"/>
      <c r="K151" s="75">
        <v>792</v>
      </c>
      <c r="L151" s="75" t="s">
        <v>436</v>
      </c>
      <c r="M151" s="75">
        <v>6</v>
      </c>
      <c r="N151" s="75">
        <v>6</v>
      </c>
      <c r="O151" s="101"/>
      <c r="P151" s="101"/>
      <c r="Q151" s="101"/>
      <c r="R151" s="109" t="s">
        <v>447</v>
      </c>
      <c r="S151" s="107"/>
      <c r="T151" s="104">
        <f t="shared" si="9"/>
        <v>1.5</v>
      </c>
      <c r="U151" s="105" t="s">
        <v>214</v>
      </c>
      <c r="V151" s="105" t="s">
        <v>206</v>
      </c>
      <c r="W151" s="106" t="s">
        <v>198</v>
      </c>
      <c r="X151" s="106" t="s">
        <v>170</v>
      </c>
      <c r="Y151" s="106" t="s">
        <v>170</v>
      </c>
      <c r="Z151" s="88"/>
      <c r="AA151" s="12" t="s">
        <v>170</v>
      </c>
      <c r="AB151" s="12" t="s">
        <v>170</v>
      </c>
      <c r="AC151" s="12" t="s">
        <v>170</v>
      </c>
      <c r="AD151" s="12"/>
      <c r="AE151" s="12" t="s">
        <v>170</v>
      </c>
      <c r="AF151" s="12" t="s">
        <v>170</v>
      </c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</row>
    <row r="152" spans="1:50" s="32" customFormat="1" ht="9.75">
      <c r="A152" s="313">
        <v>9</v>
      </c>
      <c r="B152" s="314"/>
      <c r="C152" s="314"/>
      <c r="D152" s="314"/>
      <c r="E152" s="314"/>
      <c r="F152" s="314"/>
      <c r="G152" s="314">
        <f>SUM(G143:G151)</f>
        <v>1088</v>
      </c>
      <c r="H152" s="314">
        <f>SUM(H143:H146)</f>
        <v>0</v>
      </c>
      <c r="I152" s="314">
        <f>SUM(I143:I146)</f>
        <v>0</v>
      </c>
      <c r="J152" s="314">
        <f>SUM(J143:J146)</f>
        <v>0</v>
      </c>
      <c r="K152" s="314"/>
      <c r="L152" s="315"/>
      <c r="M152" s="315"/>
      <c r="N152" s="315"/>
      <c r="O152" s="315"/>
      <c r="P152" s="315"/>
      <c r="Q152" s="315"/>
      <c r="R152" s="64"/>
      <c r="S152" s="64"/>
      <c r="T152" s="64"/>
      <c r="U152" s="64"/>
      <c r="V152" s="64"/>
      <c r="W152" s="64"/>
      <c r="X152" s="64"/>
      <c r="Y152" s="316"/>
      <c r="Z152" s="64"/>
      <c r="AA152" s="64"/>
      <c r="AB152" s="64"/>
      <c r="AC152" s="64"/>
      <c r="AD152" s="64"/>
      <c r="AE152" s="64"/>
      <c r="AF152" s="64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</row>
    <row r="153" spans="1:50" s="10" customFormat="1" ht="14.25" customHeight="1">
      <c r="A153" s="307" t="s">
        <v>240</v>
      </c>
      <c r="B153" s="317"/>
      <c r="C153" s="317"/>
      <c r="D153" s="317"/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7"/>
      <c r="T153" s="317"/>
      <c r="U153" s="317"/>
      <c r="V153" s="317"/>
      <c r="W153" s="317"/>
      <c r="X153" s="317"/>
      <c r="Y153" s="317"/>
      <c r="Z153" s="317"/>
      <c r="AA153" s="317"/>
      <c r="AB153" s="317"/>
      <c r="AC153" s="317"/>
      <c r="AD153" s="317"/>
      <c r="AE153" s="317"/>
      <c r="AF153" s="318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</row>
    <row r="154" spans="1:50" s="27" customFormat="1" ht="72" customHeight="1" outlineLevel="1">
      <c r="A154" s="121" t="s">
        <v>0</v>
      </c>
      <c r="B154" s="13"/>
      <c r="C154" s="100" t="s">
        <v>154</v>
      </c>
      <c r="D154" s="100" t="s">
        <v>203</v>
      </c>
      <c r="E154" s="102">
        <v>34</v>
      </c>
      <c r="F154" s="101"/>
      <c r="G154" s="102">
        <v>0</v>
      </c>
      <c r="H154" s="102"/>
      <c r="I154" s="102"/>
      <c r="J154" s="102"/>
      <c r="K154" s="103" t="s">
        <v>246</v>
      </c>
      <c r="L154" s="100" t="s">
        <v>247</v>
      </c>
      <c r="M154" s="101">
        <v>1</v>
      </c>
      <c r="N154" s="101"/>
      <c r="O154" s="101">
        <v>1</v>
      </c>
      <c r="P154" s="101"/>
      <c r="Q154" s="101"/>
      <c r="R154" s="109" t="s">
        <v>205</v>
      </c>
      <c r="S154" s="107"/>
      <c r="T154" s="104">
        <f aca="true" t="shared" si="10" ref="T154:T159">E154*5%</f>
        <v>1.7000000000000002</v>
      </c>
      <c r="U154" s="105" t="s">
        <v>206</v>
      </c>
      <c r="V154" s="105" t="s">
        <v>202</v>
      </c>
      <c r="W154" s="106" t="s">
        <v>198</v>
      </c>
      <c r="X154" s="106" t="s">
        <v>170</v>
      </c>
      <c r="Y154" s="106" t="s">
        <v>170</v>
      </c>
      <c r="Z154" s="88"/>
      <c r="AA154" s="12" t="s">
        <v>170</v>
      </c>
      <c r="AB154" s="12" t="s">
        <v>170</v>
      </c>
      <c r="AC154" s="12" t="s">
        <v>170</v>
      </c>
      <c r="AD154" s="12"/>
      <c r="AE154" s="12" t="s">
        <v>170</v>
      </c>
      <c r="AF154" s="12" t="s">
        <v>170</v>
      </c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</row>
    <row r="155" spans="1:50" s="27" customFormat="1" ht="66" customHeight="1" outlineLevel="1">
      <c r="A155" s="121" t="s">
        <v>1</v>
      </c>
      <c r="B155" s="13"/>
      <c r="C155" s="100" t="s">
        <v>160</v>
      </c>
      <c r="D155" s="100" t="s">
        <v>220</v>
      </c>
      <c r="E155" s="102">
        <v>40</v>
      </c>
      <c r="F155" s="101"/>
      <c r="G155" s="102">
        <v>40</v>
      </c>
      <c r="H155" s="102"/>
      <c r="I155" s="102"/>
      <c r="J155" s="102"/>
      <c r="K155" s="103" t="s">
        <v>246</v>
      </c>
      <c r="L155" s="100" t="s">
        <v>247</v>
      </c>
      <c r="M155" s="101">
        <v>1</v>
      </c>
      <c r="N155" s="101">
        <v>1</v>
      </c>
      <c r="O155" s="101"/>
      <c r="P155" s="101"/>
      <c r="Q155" s="101"/>
      <c r="R155" s="109" t="s">
        <v>188</v>
      </c>
      <c r="S155" s="310"/>
      <c r="T155" s="104">
        <f t="shared" si="10"/>
        <v>2</v>
      </c>
      <c r="U155" s="105" t="s">
        <v>206</v>
      </c>
      <c r="V155" s="105" t="s">
        <v>189</v>
      </c>
      <c r="W155" s="106" t="s">
        <v>198</v>
      </c>
      <c r="X155" s="106" t="s">
        <v>170</v>
      </c>
      <c r="Y155" s="106" t="s">
        <v>170</v>
      </c>
      <c r="Z155" s="88" t="s">
        <v>454</v>
      </c>
      <c r="AA155" s="12" t="s">
        <v>170</v>
      </c>
      <c r="AB155" s="12" t="s">
        <v>170</v>
      </c>
      <c r="AC155" s="12" t="s">
        <v>170</v>
      </c>
      <c r="AD155" s="12"/>
      <c r="AE155" s="12" t="s">
        <v>170</v>
      </c>
      <c r="AF155" s="12" t="s">
        <v>170</v>
      </c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</row>
    <row r="156" spans="1:50" s="27" customFormat="1" ht="66" customHeight="1" outlineLevel="1">
      <c r="A156" s="103" t="s">
        <v>2</v>
      </c>
      <c r="B156" s="16"/>
      <c r="C156" s="75" t="s">
        <v>321</v>
      </c>
      <c r="D156" s="100" t="s">
        <v>250</v>
      </c>
      <c r="E156" s="113">
        <v>230</v>
      </c>
      <c r="F156" s="101"/>
      <c r="G156" s="113">
        <v>230</v>
      </c>
      <c r="H156" s="102"/>
      <c r="I156" s="102"/>
      <c r="J156" s="102"/>
      <c r="K156" s="103" t="s">
        <v>292</v>
      </c>
      <c r="L156" s="100" t="s">
        <v>293</v>
      </c>
      <c r="M156" s="101">
        <v>4</v>
      </c>
      <c r="N156" s="101">
        <v>4</v>
      </c>
      <c r="O156" s="101"/>
      <c r="P156" s="101"/>
      <c r="Q156" s="101"/>
      <c r="R156" s="109" t="s">
        <v>285</v>
      </c>
      <c r="S156" s="310"/>
      <c r="T156" s="104">
        <f t="shared" si="10"/>
        <v>11.5</v>
      </c>
      <c r="U156" s="105" t="s">
        <v>206</v>
      </c>
      <c r="V156" s="105" t="s">
        <v>261</v>
      </c>
      <c r="W156" s="106" t="s">
        <v>198</v>
      </c>
      <c r="X156" s="106" t="s">
        <v>170</v>
      </c>
      <c r="Y156" s="106" t="s">
        <v>231</v>
      </c>
      <c r="Z156" s="88"/>
      <c r="AA156" s="12" t="s">
        <v>170</v>
      </c>
      <c r="AB156" s="12" t="s">
        <v>170</v>
      </c>
      <c r="AC156" s="12" t="s">
        <v>170</v>
      </c>
      <c r="AD156" s="12"/>
      <c r="AE156" s="12" t="s">
        <v>170</v>
      </c>
      <c r="AF156" s="12" t="s">
        <v>170</v>
      </c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</row>
    <row r="157" spans="1:50" s="27" customFormat="1" ht="66" customHeight="1" outlineLevel="1">
      <c r="A157" s="103" t="s">
        <v>3</v>
      </c>
      <c r="B157" s="16"/>
      <c r="C157" s="75" t="s">
        <v>322</v>
      </c>
      <c r="D157" s="100" t="s">
        <v>250</v>
      </c>
      <c r="E157" s="113">
        <v>2000</v>
      </c>
      <c r="F157" s="101"/>
      <c r="G157" s="113">
        <v>2000</v>
      </c>
      <c r="H157" s="102"/>
      <c r="I157" s="102"/>
      <c r="J157" s="102"/>
      <c r="K157" s="75">
        <v>796</v>
      </c>
      <c r="L157" s="100" t="s">
        <v>175</v>
      </c>
      <c r="M157" s="101">
        <v>3</v>
      </c>
      <c r="N157" s="101">
        <v>3</v>
      </c>
      <c r="O157" s="101"/>
      <c r="P157" s="101"/>
      <c r="Q157" s="101"/>
      <c r="R157" s="109" t="s">
        <v>285</v>
      </c>
      <c r="S157" s="104">
        <f>E157*1%</f>
        <v>20</v>
      </c>
      <c r="T157" s="104">
        <f t="shared" si="10"/>
        <v>100</v>
      </c>
      <c r="U157" s="105" t="s">
        <v>206</v>
      </c>
      <c r="V157" s="105" t="s">
        <v>261</v>
      </c>
      <c r="W157" s="106" t="s">
        <v>169</v>
      </c>
      <c r="X157" s="106" t="s">
        <v>170</v>
      </c>
      <c r="Y157" s="106" t="s">
        <v>170</v>
      </c>
      <c r="Z157" s="88"/>
      <c r="AA157" s="12" t="s">
        <v>170</v>
      </c>
      <c r="AB157" s="12" t="s">
        <v>170</v>
      </c>
      <c r="AC157" s="12" t="s">
        <v>170</v>
      </c>
      <c r="AD157" s="12"/>
      <c r="AE157" s="12" t="s">
        <v>170</v>
      </c>
      <c r="AF157" s="12" t="s">
        <v>170</v>
      </c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</row>
    <row r="158" spans="1:50" s="27" customFormat="1" ht="66" customHeight="1" outlineLevel="1">
      <c r="A158" s="103" t="s">
        <v>4</v>
      </c>
      <c r="B158" s="16"/>
      <c r="C158" s="75" t="s">
        <v>440</v>
      </c>
      <c r="D158" s="100" t="s">
        <v>441</v>
      </c>
      <c r="E158" s="113">
        <v>216</v>
      </c>
      <c r="F158" s="101"/>
      <c r="G158" s="113">
        <v>216</v>
      </c>
      <c r="H158" s="102"/>
      <c r="I158" s="102"/>
      <c r="J158" s="102"/>
      <c r="K158" s="75">
        <v>792</v>
      </c>
      <c r="L158" s="75" t="s">
        <v>436</v>
      </c>
      <c r="M158" s="101">
        <v>108</v>
      </c>
      <c r="N158" s="101">
        <v>108</v>
      </c>
      <c r="O158" s="101"/>
      <c r="P158" s="101"/>
      <c r="Q158" s="101"/>
      <c r="R158" s="109" t="s">
        <v>285</v>
      </c>
      <c r="S158" s="107"/>
      <c r="T158" s="104">
        <f t="shared" si="10"/>
        <v>10.8</v>
      </c>
      <c r="U158" s="105" t="s">
        <v>206</v>
      </c>
      <c r="V158" s="105" t="s">
        <v>261</v>
      </c>
      <c r="W158" s="106" t="s">
        <v>198</v>
      </c>
      <c r="X158" s="106" t="s">
        <v>170</v>
      </c>
      <c r="Y158" s="106" t="s">
        <v>170</v>
      </c>
      <c r="Z158" s="88"/>
      <c r="AA158" s="12" t="s">
        <v>170</v>
      </c>
      <c r="AB158" s="12" t="s">
        <v>170</v>
      </c>
      <c r="AC158" s="12" t="s">
        <v>170</v>
      </c>
      <c r="AD158" s="12"/>
      <c r="AE158" s="12" t="s">
        <v>170</v>
      </c>
      <c r="AF158" s="12" t="s">
        <v>170</v>
      </c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</row>
    <row r="159" spans="1:50" s="27" customFormat="1" ht="66" customHeight="1" outlineLevel="1">
      <c r="A159" s="103" t="s">
        <v>5</v>
      </c>
      <c r="B159" s="16"/>
      <c r="C159" s="75" t="s">
        <v>443</v>
      </c>
      <c r="D159" s="100" t="s">
        <v>441</v>
      </c>
      <c r="E159" s="113">
        <v>125</v>
      </c>
      <c r="F159" s="101"/>
      <c r="G159" s="113">
        <v>125</v>
      </c>
      <c r="H159" s="102"/>
      <c r="I159" s="102"/>
      <c r="J159" s="102"/>
      <c r="K159" s="75">
        <v>792</v>
      </c>
      <c r="L159" s="75" t="s">
        <v>436</v>
      </c>
      <c r="M159" s="101">
        <v>31</v>
      </c>
      <c r="N159" s="101">
        <v>31</v>
      </c>
      <c r="O159" s="101"/>
      <c r="P159" s="101"/>
      <c r="Q159" s="101"/>
      <c r="R159" s="109" t="s">
        <v>442</v>
      </c>
      <c r="S159" s="107"/>
      <c r="T159" s="104">
        <f t="shared" si="10"/>
        <v>6.25</v>
      </c>
      <c r="U159" s="105" t="s">
        <v>206</v>
      </c>
      <c r="V159" s="105" t="s">
        <v>261</v>
      </c>
      <c r="W159" s="106" t="s">
        <v>198</v>
      </c>
      <c r="X159" s="106" t="s">
        <v>170</v>
      </c>
      <c r="Y159" s="106" t="s">
        <v>170</v>
      </c>
      <c r="Z159" s="88"/>
      <c r="AA159" s="12" t="s">
        <v>170</v>
      </c>
      <c r="AB159" s="12" t="s">
        <v>170</v>
      </c>
      <c r="AC159" s="12" t="s">
        <v>170</v>
      </c>
      <c r="AD159" s="12"/>
      <c r="AE159" s="12" t="s">
        <v>170</v>
      </c>
      <c r="AF159" s="12" t="s">
        <v>170</v>
      </c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</row>
    <row r="160" spans="1:32" ht="12.75" hidden="1">
      <c r="A160" s="166"/>
      <c r="B160" s="166"/>
      <c r="C160" s="166"/>
      <c r="D160" s="116"/>
      <c r="E160" s="166"/>
      <c r="F160" s="166"/>
      <c r="G160" s="166"/>
      <c r="H160" s="166"/>
      <c r="I160" s="166"/>
      <c r="J160" s="166"/>
      <c r="K160" s="166"/>
      <c r="L160" s="66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66"/>
      <c r="Y160" s="66"/>
      <c r="Z160" s="66"/>
      <c r="AA160" s="325"/>
      <c r="AB160" s="66"/>
      <c r="AC160" s="325"/>
      <c r="AD160" s="325"/>
      <c r="AE160" s="66"/>
      <c r="AF160" s="66"/>
    </row>
    <row r="161" spans="1:50" s="27" customFormat="1" ht="66" customHeight="1" hidden="1" outlineLevel="1">
      <c r="A161" s="16"/>
      <c r="B161" s="16"/>
      <c r="C161" s="88"/>
      <c r="D161" s="14"/>
      <c r="E161" s="52"/>
      <c r="F161" s="15"/>
      <c r="G161" s="52"/>
      <c r="H161" s="40"/>
      <c r="I161" s="40"/>
      <c r="J161" s="40"/>
      <c r="K161" s="90"/>
      <c r="L161" s="90"/>
      <c r="M161" s="15"/>
      <c r="N161" s="15"/>
      <c r="O161" s="15"/>
      <c r="P161" s="15"/>
      <c r="Q161" s="15"/>
      <c r="R161" s="17"/>
      <c r="S161" s="18"/>
      <c r="T161" s="60"/>
      <c r="U161" s="19"/>
      <c r="V161" s="19"/>
      <c r="W161" s="20"/>
      <c r="X161" s="12"/>
      <c r="Y161" s="44"/>
      <c r="Z161" s="12"/>
      <c r="AA161" s="12"/>
      <c r="AB161" s="12"/>
      <c r="AC161" s="12"/>
      <c r="AD161" s="12"/>
      <c r="AE161" s="12"/>
      <c r="AF161" s="1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</row>
    <row r="162" spans="1:50" s="27" customFormat="1" ht="25.5" customHeight="1" hidden="1" outlineLevel="1">
      <c r="A162" s="16"/>
      <c r="B162" s="16"/>
      <c r="C162" s="331"/>
      <c r="D162" s="14"/>
      <c r="E162" s="40"/>
      <c r="F162" s="15"/>
      <c r="G162" s="40"/>
      <c r="H162" s="40"/>
      <c r="I162" s="40"/>
      <c r="J162" s="40"/>
      <c r="K162" s="16"/>
      <c r="L162" s="14"/>
      <c r="M162" s="15"/>
      <c r="N162" s="15"/>
      <c r="O162" s="15"/>
      <c r="P162" s="15"/>
      <c r="Q162" s="15"/>
      <c r="R162" s="17"/>
      <c r="S162" s="41"/>
      <c r="T162" s="42"/>
      <c r="U162" s="19"/>
      <c r="V162" s="19"/>
      <c r="W162" s="20"/>
      <c r="X162" s="12"/>
      <c r="Y162" s="44"/>
      <c r="Z162" s="12"/>
      <c r="AA162" s="12"/>
      <c r="AB162" s="12"/>
      <c r="AC162" s="12"/>
      <c r="AD162" s="12"/>
      <c r="AE162" s="12"/>
      <c r="AF162" s="1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</row>
    <row r="163" spans="1:50" s="32" customFormat="1" ht="9.75" collapsed="1">
      <c r="A163" s="313">
        <v>6</v>
      </c>
      <c r="B163" s="314"/>
      <c r="C163" s="314"/>
      <c r="D163" s="314"/>
      <c r="E163" s="314"/>
      <c r="F163" s="314"/>
      <c r="G163" s="314">
        <f>SUM(G154:G162)</f>
        <v>2611</v>
      </c>
      <c r="H163" s="314">
        <f>SUM(H154:H162)</f>
        <v>0</v>
      </c>
      <c r="I163" s="314">
        <f>SUM(I154:I162)</f>
        <v>0</v>
      </c>
      <c r="J163" s="314">
        <f>SUM(J154:J162)</f>
        <v>0</v>
      </c>
      <c r="K163" s="314"/>
      <c r="L163" s="315"/>
      <c r="M163" s="315"/>
      <c r="N163" s="315"/>
      <c r="O163" s="315"/>
      <c r="P163" s="315"/>
      <c r="Q163" s="315"/>
      <c r="R163" s="64"/>
      <c r="S163" s="64"/>
      <c r="T163" s="64"/>
      <c r="U163" s="64"/>
      <c r="V163" s="64"/>
      <c r="W163" s="64"/>
      <c r="X163" s="64"/>
      <c r="Y163" s="316"/>
      <c r="Z163" s="64"/>
      <c r="AA163" s="64"/>
      <c r="AB163" s="64"/>
      <c r="AC163" s="64"/>
      <c r="AD163" s="64"/>
      <c r="AE163" s="64"/>
      <c r="AF163" s="64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</row>
    <row r="164" spans="1:50" s="10" customFormat="1" ht="12" customHeight="1">
      <c r="A164" s="307" t="s">
        <v>241</v>
      </c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  <c r="L164" s="317"/>
      <c r="M164" s="317"/>
      <c r="N164" s="317"/>
      <c r="O164" s="317"/>
      <c r="P164" s="317"/>
      <c r="Q164" s="317"/>
      <c r="R164" s="317"/>
      <c r="S164" s="317"/>
      <c r="T164" s="317"/>
      <c r="U164" s="317"/>
      <c r="V164" s="317"/>
      <c r="W164" s="317"/>
      <c r="X164" s="317"/>
      <c r="Y164" s="317"/>
      <c r="Z164" s="317"/>
      <c r="AA164" s="317"/>
      <c r="AB164" s="317"/>
      <c r="AC164" s="317"/>
      <c r="AD164" s="317"/>
      <c r="AE164" s="317"/>
      <c r="AF164" s="318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</row>
    <row r="165" spans="1:50" s="27" customFormat="1" ht="72" customHeight="1" outlineLevel="1">
      <c r="A165" s="121" t="s">
        <v>0</v>
      </c>
      <c r="B165" s="13"/>
      <c r="C165" s="100" t="s">
        <v>196</v>
      </c>
      <c r="D165" s="100" t="s">
        <v>194</v>
      </c>
      <c r="E165" s="102">
        <v>9.6</v>
      </c>
      <c r="F165" s="101"/>
      <c r="G165" s="102"/>
      <c r="H165" s="102">
        <v>9.6</v>
      </c>
      <c r="I165" s="102"/>
      <c r="J165" s="102"/>
      <c r="K165" s="103" t="s">
        <v>174</v>
      </c>
      <c r="L165" s="100" t="s">
        <v>175</v>
      </c>
      <c r="M165" s="101">
        <v>4</v>
      </c>
      <c r="N165" s="101"/>
      <c r="O165" s="101">
        <v>4</v>
      </c>
      <c r="P165" s="101"/>
      <c r="Q165" s="101"/>
      <c r="R165" s="109" t="s">
        <v>199</v>
      </c>
      <c r="S165" s="107"/>
      <c r="T165" s="107"/>
      <c r="U165" s="105" t="s">
        <v>189</v>
      </c>
      <c r="V165" s="105" t="s">
        <v>201</v>
      </c>
      <c r="W165" s="106" t="s">
        <v>198</v>
      </c>
      <c r="X165" s="106" t="s">
        <v>170</v>
      </c>
      <c r="Y165" s="106" t="s">
        <v>170</v>
      </c>
      <c r="Z165" s="88"/>
      <c r="AA165" s="12" t="s">
        <v>170</v>
      </c>
      <c r="AB165" s="12" t="s">
        <v>170</v>
      </c>
      <c r="AC165" s="12" t="s">
        <v>170</v>
      </c>
      <c r="AD165" s="12"/>
      <c r="AE165" s="12" t="s">
        <v>170</v>
      </c>
      <c r="AF165" s="12" t="s">
        <v>170</v>
      </c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</row>
    <row r="166" spans="1:50" s="27" customFormat="1" ht="72" customHeight="1" outlineLevel="1">
      <c r="A166" s="121" t="s">
        <v>1</v>
      </c>
      <c r="B166" s="13"/>
      <c r="C166" s="100" t="s">
        <v>197</v>
      </c>
      <c r="D166" s="100" t="s">
        <v>194</v>
      </c>
      <c r="E166" s="102">
        <v>53.54</v>
      </c>
      <c r="F166" s="101"/>
      <c r="G166" s="102"/>
      <c r="H166" s="102">
        <v>53.54</v>
      </c>
      <c r="I166" s="102"/>
      <c r="J166" s="102"/>
      <c r="K166" s="103" t="s">
        <v>174</v>
      </c>
      <c r="L166" s="100" t="s">
        <v>175</v>
      </c>
      <c r="M166" s="101">
        <v>4</v>
      </c>
      <c r="N166" s="101"/>
      <c r="O166" s="101">
        <v>4</v>
      </c>
      <c r="P166" s="101"/>
      <c r="Q166" s="101"/>
      <c r="R166" s="109" t="s">
        <v>190</v>
      </c>
      <c r="S166" s="107"/>
      <c r="T166" s="107"/>
      <c r="U166" s="105" t="s">
        <v>189</v>
      </c>
      <c r="V166" s="105" t="s">
        <v>193</v>
      </c>
      <c r="W166" s="106" t="s">
        <v>198</v>
      </c>
      <c r="X166" s="106" t="s">
        <v>170</v>
      </c>
      <c r="Y166" s="106" t="s">
        <v>170</v>
      </c>
      <c r="Z166" s="88"/>
      <c r="AA166" s="12" t="s">
        <v>170</v>
      </c>
      <c r="AB166" s="12" t="s">
        <v>170</v>
      </c>
      <c r="AC166" s="12" t="s">
        <v>170</v>
      </c>
      <c r="AD166" s="12"/>
      <c r="AE166" s="12" t="s">
        <v>170</v>
      </c>
      <c r="AF166" s="12" t="s">
        <v>170</v>
      </c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</row>
    <row r="167" spans="1:50" s="27" customFormat="1" ht="57.75" customHeight="1" outlineLevel="1">
      <c r="A167" s="126">
        <v>3</v>
      </c>
      <c r="B167" s="13"/>
      <c r="C167" s="75" t="s">
        <v>275</v>
      </c>
      <c r="D167" s="100" t="s">
        <v>250</v>
      </c>
      <c r="E167" s="96">
        <v>301.8</v>
      </c>
      <c r="F167" s="101"/>
      <c r="G167" s="96">
        <v>301.8</v>
      </c>
      <c r="H167" s="102"/>
      <c r="I167" s="102"/>
      <c r="J167" s="102"/>
      <c r="K167" s="103" t="s">
        <v>174</v>
      </c>
      <c r="L167" s="100" t="s">
        <v>175</v>
      </c>
      <c r="M167" s="75">
        <v>48</v>
      </c>
      <c r="N167" s="75">
        <v>48</v>
      </c>
      <c r="O167" s="101"/>
      <c r="P167" s="101"/>
      <c r="Q167" s="101"/>
      <c r="R167" s="109" t="s">
        <v>285</v>
      </c>
      <c r="S167" s="104"/>
      <c r="T167" s="104">
        <f>E167*5%</f>
        <v>15.090000000000002</v>
      </c>
      <c r="U167" s="105" t="s">
        <v>189</v>
      </c>
      <c r="V167" s="105" t="s">
        <v>261</v>
      </c>
      <c r="W167" s="106" t="s">
        <v>198</v>
      </c>
      <c r="X167" s="106" t="s">
        <v>170</v>
      </c>
      <c r="Y167" s="106" t="s">
        <v>231</v>
      </c>
      <c r="Z167" s="88"/>
      <c r="AA167" s="12" t="s">
        <v>170</v>
      </c>
      <c r="AB167" s="12" t="s">
        <v>170</v>
      </c>
      <c r="AC167" s="12" t="s">
        <v>170</v>
      </c>
      <c r="AD167" s="12"/>
      <c r="AE167" s="12" t="s">
        <v>170</v>
      </c>
      <c r="AF167" s="12" t="s">
        <v>170</v>
      </c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</row>
    <row r="168" spans="1:50" s="27" customFormat="1" ht="64.5" customHeight="1" outlineLevel="1">
      <c r="A168" s="126">
        <v>4</v>
      </c>
      <c r="B168" s="13"/>
      <c r="C168" s="75" t="s">
        <v>341</v>
      </c>
      <c r="D168" s="100" t="s">
        <v>250</v>
      </c>
      <c r="E168" s="96">
        <v>510</v>
      </c>
      <c r="F168" s="101"/>
      <c r="G168" s="96">
        <v>510</v>
      </c>
      <c r="H168" s="102"/>
      <c r="I168" s="102"/>
      <c r="J168" s="102"/>
      <c r="K168" s="103" t="s">
        <v>174</v>
      </c>
      <c r="L168" s="100" t="s">
        <v>175</v>
      </c>
      <c r="M168" s="75">
        <v>1</v>
      </c>
      <c r="N168" s="75">
        <v>1</v>
      </c>
      <c r="O168" s="101"/>
      <c r="P168" s="101"/>
      <c r="Q168" s="101"/>
      <c r="R168" s="109" t="s">
        <v>165</v>
      </c>
      <c r="S168" s="104">
        <f aca="true" t="shared" si="11" ref="S168:S173">E168*1%</f>
        <v>5.1000000000000005</v>
      </c>
      <c r="T168" s="104">
        <f aca="true" t="shared" si="12" ref="T168:T173">E168*5%</f>
        <v>25.5</v>
      </c>
      <c r="U168" s="105" t="s">
        <v>189</v>
      </c>
      <c r="V168" s="105" t="s">
        <v>167</v>
      </c>
      <c r="W168" s="106" t="s">
        <v>169</v>
      </c>
      <c r="X168" s="106" t="s">
        <v>170</v>
      </c>
      <c r="Y168" s="100" t="s">
        <v>170</v>
      </c>
      <c r="Z168" s="88" t="s">
        <v>454</v>
      </c>
      <c r="AA168" s="12" t="s">
        <v>170</v>
      </c>
      <c r="AB168" s="12" t="s">
        <v>170</v>
      </c>
      <c r="AC168" s="12" t="s">
        <v>170</v>
      </c>
      <c r="AD168" s="12"/>
      <c r="AE168" s="12" t="s">
        <v>170</v>
      </c>
      <c r="AF168" s="12" t="s">
        <v>170</v>
      </c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</row>
    <row r="169" spans="1:50" s="27" customFormat="1" ht="64.5" customHeight="1" outlineLevel="1">
      <c r="A169" s="126">
        <v>5</v>
      </c>
      <c r="B169" s="13"/>
      <c r="C169" s="75" t="s">
        <v>276</v>
      </c>
      <c r="D169" s="100" t="s">
        <v>250</v>
      </c>
      <c r="E169" s="96">
        <v>1500.02</v>
      </c>
      <c r="F169" s="101"/>
      <c r="G169" s="96">
        <v>1500.02</v>
      </c>
      <c r="H169" s="102"/>
      <c r="I169" s="102"/>
      <c r="J169" s="102"/>
      <c r="K169" s="103" t="s">
        <v>174</v>
      </c>
      <c r="L169" s="100" t="s">
        <v>175</v>
      </c>
      <c r="M169" s="75">
        <v>2</v>
      </c>
      <c r="N169" s="75">
        <v>2</v>
      </c>
      <c r="O169" s="101"/>
      <c r="P169" s="101"/>
      <c r="Q169" s="101"/>
      <c r="R169" s="109" t="s">
        <v>286</v>
      </c>
      <c r="S169" s="104">
        <f t="shared" si="11"/>
        <v>15.0002</v>
      </c>
      <c r="T169" s="104">
        <f t="shared" si="12"/>
        <v>75.001</v>
      </c>
      <c r="U169" s="105" t="s">
        <v>189</v>
      </c>
      <c r="V169" s="105" t="s">
        <v>192</v>
      </c>
      <c r="W169" s="106" t="s">
        <v>169</v>
      </c>
      <c r="X169" s="106" t="s">
        <v>170</v>
      </c>
      <c r="Y169" s="100" t="s">
        <v>170</v>
      </c>
      <c r="Z169" s="88"/>
      <c r="AA169" s="12" t="s">
        <v>170</v>
      </c>
      <c r="AB169" s="12" t="s">
        <v>170</v>
      </c>
      <c r="AC169" s="12" t="s">
        <v>170</v>
      </c>
      <c r="AD169" s="12"/>
      <c r="AE169" s="12" t="s">
        <v>170</v>
      </c>
      <c r="AF169" s="12" t="s">
        <v>170</v>
      </c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</row>
    <row r="170" spans="1:50" s="27" customFormat="1" ht="64.5" customHeight="1" outlineLevel="1">
      <c r="A170" s="126">
        <v>6</v>
      </c>
      <c r="B170" s="13"/>
      <c r="C170" s="75" t="s">
        <v>279</v>
      </c>
      <c r="D170" s="100" t="s">
        <v>250</v>
      </c>
      <c r="E170" s="96">
        <v>2124</v>
      </c>
      <c r="F170" s="101"/>
      <c r="G170" s="96">
        <v>2124</v>
      </c>
      <c r="H170" s="102"/>
      <c r="I170" s="102"/>
      <c r="J170" s="102"/>
      <c r="K170" s="103" t="s">
        <v>204</v>
      </c>
      <c r="L170" s="100" t="s">
        <v>175</v>
      </c>
      <c r="M170" s="75">
        <v>3</v>
      </c>
      <c r="N170" s="75">
        <v>3</v>
      </c>
      <c r="O170" s="101"/>
      <c r="P170" s="101"/>
      <c r="Q170" s="101"/>
      <c r="R170" s="109" t="s">
        <v>165</v>
      </c>
      <c r="S170" s="104">
        <f t="shared" si="11"/>
        <v>21.240000000000002</v>
      </c>
      <c r="T170" s="104">
        <f t="shared" si="12"/>
        <v>106.2</v>
      </c>
      <c r="U170" s="105" t="s">
        <v>189</v>
      </c>
      <c r="V170" s="105" t="s">
        <v>167</v>
      </c>
      <c r="W170" s="106" t="s">
        <v>169</v>
      </c>
      <c r="X170" s="106" t="s">
        <v>170</v>
      </c>
      <c r="Y170" s="100" t="s">
        <v>170</v>
      </c>
      <c r="Z170" s="88"/>
      <c r="AA170" s="12" t="s">
        <v>170</v>
      </c>
      <c r="AB170" s="12" t="s">
        <v>170</v>
      </c>
      <c r="AC170" s="12" t="s">
        <v>170</v>
      </c>
      <c r="AD170" s="12"/>
      <c r="AE170" s="12" t="s">
        <v>170</v>
      </c>
      <c r="AF170" s="12" t="s">
        <v>170</v>
      </c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</row>
    <row r="171" spans="1:50" s="27" customFormat="1" ht="64.5" customHeight="1" outlineLevel="1">
      <c r="A171" s="126">
        <v>7</v>
      </c>
      <c r="B171" s="13"/>
      <c r="C171" s="75" t="s">
        <v>277</v>
      </c>
      <c r="D171" s="100" t="s">
        <v>250</v>
      </c>
      <c r="E171" s="96">
        <v>646.53</v>
      </c>
      <c r="F171" s="101"/>
      <c r="G171" s="96">
        <v>646.53</v>
      </c>
      <c r="H171" s="102"/>
      <c r="I171" s="102"/>
      <c r="J171" s="102"/>
      <c r="K171" s="103" t="s">
        <v>283</v>
      </c>
      <c r="L171" s="100" t="s">
        <v>284</v>
      </c>
      <c r="M171" s="75">
        <v>2500</v>
      </c>
      <c r="N171" s="75">
        <v>2500</v>
      </c>
      <c r="O171" s="101"/>
      <c r="P171" s="101"/>
      <c r="Q171" s="101"/>
      <c r="R171" s="109" t="s">
        <v>286</v>
      </c>
      <c r="S171" s="104">
        <f t="shared" si="11"/>
        <v>6.4653</v>
      </c>
      <c r="T171" s="104">
        <f t="shared" si="12"/>
        <v>32.3265</v>
      </c>
      <c r="U171" s="105" t="s">
        <v>189</v>
      </c>
      <c r="V171" s="105" t="s">
        <v>192</v>
      </c>
      <c r="W171" s="106" t="s">
        <v>169</v>
      </c>
      <c r="X171" s="106" t="s">
        <v>170</v>
      </c>
      <c r="Y171" s="100" t="s">
        <v>231</v>
      </c>
      <c r="Z171" s="88" t="s">
        <v>454</v>
      </c>
      <c r="AA171" s="12" t="s">
        <v>170</v>
      </c>
      <c r="AB171" s="12" t="s">
        <v>170</v>
      </c>
      <c r="AC171" s="12" t="s">
        <v>170</v>
      </c>
      <c r="AD171" s="12"/>
      <c r="AE171" s="12" t="s">
        <v>170</v>
      </c>
      <c r="AF171" s="12" t="s">
        <v>170</v>
      </c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</row>
    <row r="172" spans="1:50" s="27" customFormat="1" ht="64.5" customHeight="1" outlineLevel="1">
      <c r="A172" s="126">
        <v>8</v>
      </c>
      <c r="B172" s="13"/>
      <c r="C172" s="75" t="s">
        <v>278</v>
      </c>
      <c r="D172" s="100" t="s">
        <v>250</v>
      </c>
      <c r="E172" s="96">
        <v>276.88</v>
      </c>
      <c r="F172" s="101"/>
      <c r="G172" s="96">
        <v>276.88</v>
      </c>
      <c r="H172" s="102"/>
      <c r="I172" s="102"/>
      <c r="J172" s="102"/>
      <c r="K172" s="103" t="s">
        <v>174</v>
      </c>
      <c r="L172" s="100" t="s">
        <v>175</v>
      </c>
      <c r="M172" s="75">
        <v>50</v>
      </c>
      <c r="N172" s="75">
        <v>50</v>
      </c>
      <c r="O172" s="101"/>
      <c r="P172" s="101"/>
      <c r="Q172" s="101"/>
      <c r="R172" s="109" t="s">
        <v>286</v>
      </c>
      <c r="S172" s="104"/>
      <c r="T172" s="104">
        <f t="shared" si="12"/>
        <v>13.844000000000001</v>
      </c>
      <c r="U172" s="105" t="s">
        <v>189</v>
      </c>
      <c r="V172" s="105" t="s">
        <v>192</v>
      </c>
      <c r="W172" s="106" t="s">
        <v>198</v>
      </c>
      <c r="X172" s="106" t="s">
        <v>170</v>
      </c>
      <c r="Y172" s="100" t="s">
        <v>231</v>
      </c>
      <c r="Z172" s="88"/>
      <c r="AA172" s="12" t="s">
        <v>170</v>
      </c>
      <c r="AB172" s="12" t="s">
        <v>170</v>
      </c>
      <c r="AC172" s="12" t="s">
        <v>170</v>
      </c>
      <c r="AD172" s="12"/>
      <c r="AE172" s="12" t="s">
        <v>170</v>
      </c>
      <c r="AF172" s="12" t="s">
        <v>170</v>
      </c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</row>
    <row r="173" spans="1:50" s="27" customFormat="1" ht="64.5" customHeight="1" outlineLevel="1">
      <c r="A173" s="126">
        <v>9</v>
      </c>
      <c r="B173" s="13"/>
      <c r="C173" s="75" t="s">
        <v>280</v>
      </c>
      <c r="D173" s="100" t="s">
        <v>250</v>
      </c>
      <c r="E173" s="110">
        <v>2850</v>
      </c>
      <c r="F173" s="101"/>
      <c r="G173" s="110">
        <v>2850</v>
      </c>
      <c r="H173" s="102"/>
      <c r="I173" s="102"/>
      <c r="J173" s="102"/>
      <c r="K173" s="103" t="s">
        <v>174</v>
      </c>
      <c r="L173" s="100" t="s">
        <v>175</v>
      </c>
      <c r="M173" s="75">
        <v>1</v>
      </c>
      <c r="N173" s="75">
        <v>1</v>
      </c>
      <c r="O173" s="101"/>
      <c r="P173" s="101"/>
      <c r="Q173" s="101"/>
      <c r="R173" s="109" t="s">
        <v>165</v>
      </c>
      <c r="S173" s="104">
        <f t="shared" si="11"/>
        <v>28.5</v>
      </c>
      <c r="T173" s="104">
        <f t="shared" si="12"/>
        <v>142.5</v>
      </c>
      <c r="U173" s="105" t="s">
        <v>189</v>
      </c>
      <c r="V173" s="105" t="s">
        <v>167</v>
      </c>
      <c r="W173" s="106" t="s">
        <v>169</v>
      </c>
      <c r="X173" s="106" t="s">
        <v>170</v>
      </c>
      <c r="Y173" s="100" t="s">
        <v>170</v>
      </c>
      <c r="Z173" s="88"/>
      <c r="AA173" s="12" t="s">
        <v>170</v>
      </c>
      <c r="AB173" s="12" t="s">
        <v>170</v>
      </c>
      <c r="AC173" s="12" t="s">
        <v>170</v>
      </c>
      <c r="AD173" s="12"/>
      <c r="AE173" s="12" t="s">
        <v>170</v>
      </c>
      <c r="AF173" s="12" t="s">
        <v>170</v>
      </c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</row>
    <row r="174" spans="1:50" s="27" customFormat="1" ht="14.25" customHeight="1" hidden="1" outlineLevel="1">
      <c r="A174" s="13"/>
      <c r="B174" s="13"/>
      <c r="C174" s="331"/>
      <c r="D174" s="14"/>
      <c r="E174" s="332"/>
      <c r="F174" s="15"/>
      <c r="G174" s="40"/>
      <c r="H174" s="40"/>
      <c r="I174" s="40"/>
      <c r="J174" s="40"/>
      <c r="K174" s="16"/>
      <c r="L174" s="14"/>
      <c r="M174" s="15"/>
      <c r="N174" s="15"/>
      <c r="O174" s="15"/>
      <c r="P174" s="15"/>
      <c r="Q174" s="15"/>
      <c r="R174" s="17"/>
      <c r="S174" s="18"/>
      <c r="T174" s="18"/>
      <c r="U174" s="19"/>
      <c r="V174" s="19"/>
      <c r="W174" s="20"/>
      <c r="X174" s="12"/>
      <c r="Y174" s="14"/>
      <c r="Z174" s="14"/>
      <c r="AA174" s="12"/>
      <c r="AB174" s="12"/>
      <c r="AC174" s="12"/>
      <c r="AD174" s="12"/>
      <c r="AE174" s="12"/>
      <c r="AF174" s="1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</row>
    <row r="175" spans="1:50" s="27" customFormat="1" ht="14.25" customHeight="1" hidden="1" outlineLevel="1">
      <c r="A175" s="13"/>
      <c r="B175" s="13"/>
      <c r="C175" s="331"/>
      <c r="D175" s="14"/>
      <c r="E175" s="332"/>
      <c r="F175" s="15"/>
      <c r="G175" s="40"/>
      <c r="H175" s="40"/>
      <c r="I175" s="40"/>
      <c r="J175" s="40"/>
      <c r="K175" s="16"/>
      <c r="L175" s="14"/>
      <c r="M175" s="15"/>
      <c r="N175" s="15"/>
      <c r="O175" s="15"/>
      <c r="P175" s="15"/>
      <c r="Q175" s="15"/>
      <c r="R175" s="17"/>
      <c r="S175" s="18"/>
      <c r="T175" s="18"/>
      <c r="U175" s="19"/>
      <c r="V175" s="19"/>
      <c r="W175" s="20"/>
      <c r="X175" s="12"/>
      <c r="Y175" s="14"/>
      <c r="Z175" s="14"/>
      <c r="AA175" s="12"/>
      <c r="AB175" s="12"/>
      <c r="AC175" s="12"/>
      <c r="AD175" s="12"/>
      <c r="AE175" s="12"/>
      <c r="AF175" s="1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</row>
    <row r="176" spans="1:50" s="27" customFormat="1" ht="14.25" customHeight="1" hidden="1" outlineLevel="1">
      <c r="A176" s="13"/>
      <c r="B176" s="13"/>
      <c r="C176" s="331"/>
      <c r="D176" s="14"/>
      <c r="E176" s="332"/>
      <c r="F176" s="15"/>
      <c r="G176" s="40"/>
      <c r="H176" s="40"/>
      <c r="I176" s="40"/>
      <c r="J176" s="40"/>
      <c r="K176" s="16"/>
      <c r="L176" s="14"/>
      <c r="M176" s="15"/>
      <c r="N176" s="15"/>
      <c r="O176" s="15"/>
      <c r="P176" s="15"/>
      <c r="Q176" s="15"/>
      <c r="R176" s="17"/>
      <c r="S176" s="18"/>
      <c r="T176" s="18"/>
      <c r="U176" s="19"/>
      <c r="V176" s="19"/>
      <c r="W176" s="20"/>
      <c r="X176" s="12"/>
      <c r="Y176" s="14"/>
      <c r="Z176" s="14"/>
      <c r="AA176" s="12"/>
      <c r="AB176" s="12"/>
      <c r="AC176" s="12"/>
      <c r="AD176" s="12"/>
      <c r="AE176" s="12"/>
      <c r="AF176" s="1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</row>
    <row r="177" spans="1:50" s="27" customFormat="1" ht="14.25" customHeight="1" hidden="1" outlineLevel="1">
      <c r="A177" s="13"/>
      <c r="B177" s="13"/>
      <c r="C177" s="331"/>
      <c r="D177" s="14"/>
      <c r="E177" s="332"/>
      <c r="F177" s="15"/>
      <c r="G177" s="40"/>
      <c r="H177" s="40"/>
      <c r="I177" s="40"/>
      <c r="J177" s="40"/>
      <c r="K177" s="16"/>
      <c r="L177" s="14"/>
      <c r="M177" s="15"/>
      <c r="N177" s="15"/>
      <c r="O177" s="15"/>
      <c r="P177" s="15"/>
      <c r="Q177" s="15"/>
      <c r="R177" s="17"/>
      <c r="S177" s="18"/>
      <c r="T177" s="18"/>
      <c r="U177" s="19"/>
      <c r="V177" s="19"/>
      <c r="W177" s="20"/>
      <c r="X177" s="12"/>
      <c r="Y177" s="14"/>
      <c r="Z177" s="14"/>
      <c r="AA177" s="12"/>
      <c r="AB177" s="12"/>
      <c r="AC177" s="12"/>
      <c r="AD177" s="12"/>
      <c r="AE177" s="12"/>
      <c r="AF177" s="1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</row>
    <row r="178" spans="1:50" s="27" customFormat="1" ht="14.25" customHeight="1" hidden="1" outlineLevel="1">
      <c r="A178" s="13"/>
      <c r="B178" s="13"/>
      <c r="C178" s="331"/>
      <c r="D178" s="14"/>
      <c r="E178" s="332"/>
      <c r="F178" s="15"/>
      <c r="G178" s="40"/>
      <c r="H178" s="40"/>
      <c r="I178" s="40"/>
      <c r="J178" s="40"/>
      <c r="K178" s="16"/>
      <c r="L178" s="14"/>
      <c r="M178" s="15"/>
      <c r="N178" s="15"/>
      <c r="O178" s="15"/>
      <c r="P178" s="15"/>
      <c r="Q178" s="15"/>
      <c r="R178" s="17"/>
      <c r="S178" s="18"/>
      <c r="T178" s="18"/>
      <c r="U178" s="19"/>
      <c r="V178" s="19"/>
      <c r="W178" s="20"/>
      <c r="X178" s="12"/>
      <c r="Y178" s="14"/>
      <c r="Z178" s="14"/>
      <c r="AA178" s="12"/>
      <c r="AB178" s="12"/>
      <c r="AC178" s="12"/>
      <c r="AD178" s="12"/>
      <c r="AE178" s="12"/>
      <c r="AF178" s="1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</row>
    <row r="179" spans="1:50" s="27" customFormat="1" ht="14.25" customHeight="1" hidden="1" outlineLevel="1">
      <c r="A179" s="13"/>
      <c r="B179" s="13"/>
      <c r="C179" s="331"/>
      <c r="D179" s="14"/>
      <c r="E179" s="332"/>
      <c r="F179" s="15"/>
      <c r="G179" s="40"/>
      <c r="H179" s="40"/>
      <c r="I179" s="40"/>
      <c r="J179" s="40"/>
      <c r="K179" s="16"/>
      <c r="L179" s="14"/>
      <c r="M179" s="15"/>
      <c r="N179" s="15"/>
      <c r="O179" s="15"/>
      <c r="P179" s="15"/>
      <c r="Q179" s="15"/>
      <c r="R179" s="17"/>
      <c r="S179" s="18"/>
      <c r="T179" s="18"/>
      <c r="U179" s="19"/>
      <c r="V179" s="19"/>
      <c r="W179" s="20"/>
      <c r="X179" s="12"/>
      <c r="Y179" s="14"/>
      <c r="Z179" s="14"/>
      <c r="AA179" s="12"/>
      <c r="AB179" s="12"/>
      <c r="AC179" s="12"/>
      <c r="AD179" s="12"/>
      <c r="AE179" s="12"/>
      <c r="AF179" s="1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</row>
    <row r="180" spans="1:50" s="27" customFormat="1" ht="14.25" customHeight="1" hidden="1" outlineLevel="1">
      <c r="A180" s="13"/>
      <c r="B180" s="13"/>
      <c r="C180" s="331"/>
      <c r="D180" s="14"/>
      <c r="E180" s="332"/>
      <c r="F180" s="15"/>
      <c r="G180" s="40"/>
      <c r="H180" s="40"/>
      <c r="I180" s="40"/>
      <c r="J180" s="40"/>
      <c r="K180" s="16"/>
      <c r="L180" s="14"/>
      <c r="M180" s="15"/>
      <c r="N180" s="15"/>
      <c r="O180" s="15"/>
      <c r="P180" s="15"/>
      <c r="Q180" s="15"/>
      <c r="R180" s="17"/>
      <c r="S180" s="18"/>
      <c r="T180" s="18"/>
      <c r="U180" s="19"/>
      <c r="V180" s="19"/>
      <c r="W180" s="20"/>
      <c r="X180" s="12"/>
      <c r="Y180" s="14"/>
      <c r="Z180" s="14"/>
      <c r="AA180" s="12"/>
      <c r="AB180" s="12"/>
      <c r="AC180" s="12"/>
      <c r="AD180" s="12"/>
      <c r="AE180" s="12"/>
      <c r="AF180" s="1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</row>
    <row r="181" spans="1:50" s="27" customFormat="1" ht="14.25" customHeight="1" hidden="1" outlineLevel="1">
      <c r="A181" s="13"/>
      <c r="B181" s="13"/>
      <c r="C181" s="331"/>
      <c r="D181" s="14"/>
      <c r="E181" s="332"/>
      <c r="F181" s="15"/>
      <c r="G181" s="40"/>
      <c r="H181" s="40"/>
      <c r="I181" s="40"/>
      <c r="J181" s="40"/>
      <c r="K181" s="16"/>
      <c r="L181" s="14"/>
      <c r="M181" s="15"/>
      <c r="N181" s="15"/>
      <c r="O181" s="15"/>
      <c r="P181" s="15"/>
      <c r="Q181" s="15"/>
      <c r="R181" s="17"/>
      <c r="S181" s="18"/>
      <c r="T181" s="18"/>
      <c r="U181" s="19"/>
      <c r="V181" s="19"/>
      <c r="W181" s="20"/>
      <c r="X181" s="12"/>
      <c r="Y181" s="14"/>
      <c r="Z181" s="14"/>
      <c r="AA181" s="12"/>
      <c r="AB181" s="12"/>
      <c r="AC181" s="12"/>
      <c r="AD181" s="12"/>
      <c r="AE181" s="12"/>
      <c r="AF181" s="1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</row>
    <row r="182" spans="1:50" s="27" customFormat="1" ht="13.5" customHeight="1" hidden="1" outlineLevel="1">
      <c r="A182" s="13"/>
      <c r="B182" s="13"/>
      <c r="C182" s="331"/>
      <c r="D182" s="14"/>
      <c r="E182" s="332"/>
      <c r="F182" s="15"/>
      <c r="G182" s="40"/>
      <c r="H182" s="40"/>
      <c r="I182" s="40"/>
      <c r="J182" s="40"/>
      <c r="K182" s="16"/>
      <c r="L182" s="14"/>
      <c r="M182" s="15"/>
      <c r="N182" s="15"/>
      <c r="O182" s="15"/>
      <c r="P182" s="15"/>
      <c r="Q182" s="15"/>
      <c r="R182" s="17"/>
      <c r="S182" s="18"/>
      <c r="T182" s="18"/>
      <c r="U182" s="19"/>
      <c r="V182" s="19"/>
      <c r="W182" s="20"/>
      <c r="X182" s="12"/>
      <c r="Y182" s="14"/>
      <c r="Z182" s="14"/>
      <c r="AA182" s="12"/>
      <c r="AB182" s="12"/>
      <c r="AC182" s="12"/>
      <c r="AD182" s="12"/>
      <c r="AE182" s="12"/>
      <c r="AF182" s="1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</row>
    <row r="183" spans="1:50" s="27" customFormat="1" ht="12.75" customHeight="1" hidden="1" outlineLevel="1">
      <c r="A183" s="13"/>
      <c r="B183" s="13"/>
      <c r="C183" s="331"/>
      <c r="D183" s="14"/>
      <c r="E183" s="332"/>
      <c r="F183" s="15"/>
      <c r="G183" s="40"/>
      <c r="H183" s="40"/>
      <c r="I183" s="40"/>
      <c r="J183" s="40"/>
      <c r="K183" s="16"/>
      <c r="L183" s="14"/>
      <c r="M183" s="15"/>
      <c r="N183" s="15"/>
      <c r="O183" s="15"/>
      <c r="P183" s="15"/>
      <c r="Q183" s="15"/>
      <c r="R183" s="17"/>
      <c r="S183" s="18"/>
      <c r="T183" s="18"/>
      <c r="U183" s="19"/>
      <c r="V183" s="19"/>
      <c r="W183" s="20"/>
      <c r="X183" s="12"/>
      <c r="Y183" s="14"/>
      <c r="Z183" s="14"/>
      <c r="AA183" s="12"/>
      <c r="AB183" s="12"/>
      <c r="AC183" s="12"/>
      <c r="AD183" s="12"/>
      <c r="AE183" s="12"/>
      <c r="AF183" s="1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</row>
    <row r="184" spans="1:50" s="32" customFormat="1" ht="9.75" collapsed="1">
      <c r="A184" s="313">
        <v>9</v>
      </c>
      <c r="B184" s="314"/>
      <c r="C184" s="314"/>
      <c r="D184" s="314"/>
      <c r="E184" s="314"/>
      <c r="F184" s="314"/>
      <c r="G184" s="314">
        <f>SUM(G165:G183)</f>
        <v>8209.23</v>
      </c>
      <c r="H184" s="314">
        <f>SUM(H165:H183)</f>
        <v>63.14</v>
      </c>
      <c r="I184" s="314">
        <f>SUM(I165:I183)</f>
        <v>0</v>
      </c>
      <c r="J184" s="314">
        <f>SUM(J165:J183)</f>
        <v>0</v>
      </c>
      <c r="K184" s="314"/>
      <c r="L184" s="315"/>
      <c r="M184" s="315"/>
      <c r="N184" s="315"/>
      <c r="O184" s="315"/>
      <c r="P184" s="315"/>
      <c r="Q184" s="315"/>
      <c r="R184" s="64"/>
      <c r="S184" s="64"/>
      <c r="T184" s="64"/>
      <c r="U184" s="64"/>
      <c r="V184" s="64"/>
      <c r="W184" s="64"/>
      <c r="X184" s="64"/>
      <c r="Y184" s="316"/>
      <c r="Z184" s="64"/>
      <c r="AA184" s="64"/>
      <c r="AB184" s="64"/>
      <c r="AC184" s="64"/>
      <c r="AD184" s="64"/>
      <c r="AE184" s="64"/>
      <c r="AF184" s="64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</row>
    <row r="185" spans="1:50" s="10" customFormat="1" ht="12.75" customHeight="1">
      <c r="A185" s="307" t="s">
        <v>242</v>
      </c>
      <c r="B185" s="317"/>
      <c r="C185" s="317"/>
      <c r="D185" s="317"/>
      <c r="E185" s="317"/>
      <c r="F185" s="317"/>
      <c r="G185" s="317"/>
      <c r="H185" s="317"/>
      <c r="I185" s="317"/>
      <c r="J185" s="317"/>
      <c r="K185" s="317"/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8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</row>
    <row r="186" spans="1:50" s="46" customFormat="1" ht="60.75" customHeight="1" outlineLevel="1">
      <c r="A186" s="103" t="s">
        <v>0</v>
      </c>
      <c r="B186" s="16"/>
      <c r="C186" s="98" t="s">
        <v>259</v>
      </c>
      <c r="D186" s="100" t="s">
        <v>250</v>
      </c>
      <c r="E186" s="101">
        <v>220</v>
      </c>
      <c r="F186" s="103"/>
      <c r="G186" s="102">
        <v>220</v>
      </c>
      <c r="H186" s="102"/>
      <c r="I186" s="102"/>
      <c r="J186" s="102"/>
      <c r="K186" s="103" t="s">
        <v>174</v>
      </c>
      <c r="L186" s="100" t="s">
        <v>175</v>
      </c>
      <c r="M186" s="103" t="s">
        <v>19</v>
      </c>
      <c r="N186" s="103" t="s">
        <v>19</v>
      </c>
      <c r="O186" s="103" t="s">
        <v>260</v>
      </c>
      <c r="P186" s="103" t="s">
        <v>260</v>
      </c>
      <c r="Q186" s="103" t="s">
        <v>260</v>
      </c>
      <c r="R186" s="109" t="s">
        <v>165</v>
      </c>
      <c r="S186" s="104">
        <f>E186*1%</f>
        <v>2.2</v>
      </c>
      <c r="T186" s="104">
        <f aca="true" t="shared" si="13" ref="T186:T193">E186*5%</f>
        <v>11</v>
      </c>
      <c r="U186" s="104" t="s">
        <v>261</v>
      </c>
      <c r="V186" s="105" t="s">
        <v>167</v>
      </c>
      <c r="W186" s="106" t="s">
        <v>169</v>
      </c>
      <c r="X186" s="106" t="s">
        <v>170</v>
      </c>
      <c r="Y186" s="106" t="s">
        <v>170</v>
      </c>
      <c r="Z186" s="88" t="s">
        <v>454</v>
      </c>
      <c r="AA186" s="12" t="s">
        <v>170</v>
      </c>
      <c r="AB186" s="12" t="s">
        <v>170</v>
      </c>
      <c r="AC186" s="12" t="s">
        <v>170</v>
      </c>
      <c r="AD186" s="12"/>
      <c r="AE186" s="12" t="s">
        <v>170</v>
      </c>
      <c r="AF186" s="12" t="s">
        <v>170</v>
      </c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</row>
    <row r="187" spans="1:50" s="46" customFormat="1" ht="49.5" customHeight="1" outlineLevel="1">
      <c r="A187" s="103" t="s">
        <v>1</v>
      </c>
      <c r="B187" s="16"/>
      <c r="C187" s="98" t="s">
        <v>308</v>
      </c>
      <c r="D187" s="100" t="s">
        <v>250</v>
      </c>
      <c r="E187" s="101">
        <v>760</v>
      </c>
      <c r="F187" s="103"/>
      <c r="G187" s="102">
        <v>760</v>
      </c>
      <c r="H187" s="102"/>
      <c r="I187" s="102"/>
      <c r="J187" s="102"/>
      <c r="K187" s="103" t="s">
        <v>174</v>
      </c>
      <c r="L187" s="100" t="s">
        <v>175</v>
      </c>
      <c r="M187" s="103" t="s">
        <v>309</v>
      </c>
      <c r="N187" s="103" t="s">
        <v>309</v>
      </c>
      <c r="O187" s="103" t="s">
        <v>260</v>
      </c>
      <c r="P187" s="103" t="s">
        <v>260</v>
      </c>
      <c r="Q187" s="103" t="s">
        <v>260</v>
      </c>
      <c r="R187" s="109" t="s">
        <v>286</v>
      </c>
      <c r="S187" s="104">
        <f>E187*1%</f>
        <v>7.6000000000000005</v>
      </c>
      <c r="T187" s="104">
        <f t="shared" si="13"/>
        <v>38</v>
      </c>
      <c r="U187" s="104" t="s">
        <v>261</v>
      </c>
      <c r="V187" s="105" t="s">
        <v>192</v>
      </c>
      <c r="W187" s="106" t="s">
        <v>169</v>
      </c>
      <c r="X187" s="106" t="s">
        <v>170</v>
      </c>
      <c r="Y187" s="106" t="s">
        <v>231</v>
      </c>
      <c r="Z187" s="88"/>
      <c r="AA187" s="12" t="s">
        <v>170</v>
      </c>
      <c r="AB187" s="12" t="s">
        <v>170</v>
      </c>
      <c r="AC187" s="12" t="s">
        <v>170</v>
      </c>
      <c r="AD187" s="12"/>
      <c r="AE187" s="12" t="s">
        <v>170</v>
      </c>
      <c r="AF187" s="12" t="s">
        <v>170</v>
      </c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</row>
    <row r="188" spans="1:50" s="46" customFormat="1" ht="36.75" customHeight="1" outlineLevel="1">
      <c r="A188" s="103" t="s">
        <v>2</v>
      </c>
      <c r="B188" s="16"/>
      <c r="C188" s="98" t="s">
        <v>310</v>
      </c>
      <c r="D188" s="100" t="s">
        <v>250</v>
      </c>
      <c r="E188" s="101">
        <v>220</v>
      </c>
      <c r="F188" s="103"/>
      <c r="G188" s="102"/>
      <c r="H188" s="102">
        <v>220</v>
      </c>
      <c r="I188" s="102"/>
      <c r="J188" s="102"/>
      <c r="K188" s="103" t="s">
        <v>174</v>
      </c>
      <c r="L188" s="100" t="s">
        <v>175</v>
      </c>
      <c r="M188" s="103" t="s">
        <v>0</v>
      </c>
      <c r="N188" s="103" t="s">
        <v>260</v>
      </c>
      <c r="O188" s="103" t="s">
        <v>0</v>
      </c>
      <c r="P188" s="103" t="s">
        <v>260</v>
      </c>
      <c r="Q188" s="103" t="s">
        <v>260</v>
      </c>
      <c r="R188" s="109" t="s">
        <v>313</v>
      </c>
      <c r="S188" s="104">
        <f>E188*1%</f>
        <v>2.2</v>
      </c>
      <c r="T188" s="104">
        <f t="shared" si="13"/>
        <v>11</v>
      </c>
      <c r="U188" s="104" t="s">
        <v>261</v>
      </c>
      <c r="V188" s="105" t="s">
        <v>311</v>
      </c>
      <c r="W188" s="106" t="s">
        <v>169</v>
      </c>
      <c r="X188" s="106" t="s">
        <v>170</v>
      </c>
      <c r="Y188" s="106" t="s">
        <v>170</v>
      </c>
      <c r="Z188" s="88" t="s">
        <v>454</v>
      </c>
      <c r="AA188" s="12" t="s">
        <v>170</v>
      </c>
      <c r="AB188" s="12" t="s">
        <v>170</v>
      </c>
      <c r="AC188" s="12" t="s">
        <v>170</v>
      </c>
      <c r="AD188" s="12"/>
      <c r="AE188" s="12" t="s">
        <v>170</v>
      </c>
      <c r="AF188" s="12" t="s">
        <v>170</v>
      </c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</row>
    <row r="189" spans="1:50" s="46" customFormat="1" ht="38.25" customHeight="1" outlineLevel="1">
      <c r="A189" s="103" t="s">
        <v>3</v>
      </c>
      <c r="B189" s="16"/>
      <c r="C189" s="98" t="s">
        <v>314</v>
      </c>
      <c r="D189" s="100" t="s">
        <v>250</v>
      </c>
      <c r="E189" s="101">
        <v>150</v>
      </c>
      <c r="F189" s="103"/>
      <c r="G189" s="102">
        <v>150</v>
      </c>
      <c r="H189" s="102"/>
      <c r="I189" s="102"/>
      <c r="J189" s="102"/>
      <c r="K189" s="103" t="s">
        <v>174</v>
      </c>
      <c r="L189" s="100" t="s">
        <v>175</v>
      </c>
      <c r="M189" s="103" t="s">
        <v>0</v>
      </c>
      <c r="N189" s="103" t="s">
        <v>0</v>
      </c>
      <c r="O189" s="103" t="s">
        <v>260</v>
      </c>
      <c r="P189" s="103" t="s">
        <v>260</v>
      </c>
      <c r="Q189" s="103" t="s">
        <v>260</v>
      </c>
      <c r="R189" s="109" t="s">
        <v>165</v>
      </c>
      <c r="S189" s="104"/>
      <c r="T189" s="104">
        <f t="shared" si="13"/>
        <v>7.5</v>
      </c>
      <c r="U189" s="104" t="s">
        <v>261</v>
      </c>
      <c r="V189" s="105" t="s">
        <v>167</v>
      </c>
      <c r="W189" s="106" t="s">
        <v>198</v>
      </c>
      <c r="X189" s="106" t="s">
        <v>170</v>
      </c>
      <c r="Y189" s="106" t="s">
        <v>231</v>
      </c>
      <c r="Z189" s="88"/>
      <c r="AA189" s="12" t="s">
        <v>170</v>
      </c>
      <c r="AB189" s="12" t="s">
        <v>170</v>
      </c>
      <c r="AC189" s="12" t="s">
        <v>170</v>
      </c>
      <c r="AD189" s="12"/>
      <c r="AE189" s="12" t="s">
        <v>170</v>
      </c>
      <c r="AF189" s="12" t="s">
        <v>170</v>
      </c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</row>
    <row r="190" spans="1:50" s="46" customFormat="1" ht="98.25" customHeight="1" outlineLevel="1">
      <c r="A190" s="103" t="s">
        <v>4</v>
      </c>
      <c r="B190" s="16"/>
      <c r="C190" s="319" t="s">
        <v>413</v>
      </c>
      <c r="D190" s="100" t="s">
        <v>250</v>
      </c>
      <c r="E190" s="103" t="s">
        <v>414</v>
      </c>
      <c r="F190" s="103"/>
      <c r="G190" s="102"/>
      <c r="H190" s="102">
        <v>100</v>
      </c>
      <c r="I190" s="102"/>
      <c r="J190" s="102"/>
      <c r="K190" s="103" t="s">
        <v>246</v>
      </c>
      <c r="L190" s="100" t="s">
        <v>247</v>
      </c>
      <c r="M190" s="103" t="s">
        <v>0</v>
      </c>
      <c r="N190" s="103"/>
      <c r="O190" s="103" t="s">
        <v>0</v>
      </c>
      <c r="P190" s="103"/>
      <c r="Q190" s="103"/>
      <c r="R190" s="109" t="s">
        <v>190</v>
      </c>
      <c r="S190" s="104"/>
      <c r="T190" s="104">
        <f t="shared" si="13"/>
        <v>5</v>
      </c>
      <c r="U190" s="105" t="s">
        <v>261</v>
      </c>
      <c r="V190" s="105" t="s">
        <v>193</v>
      </c>
      <c r="W190" s="106" t="s">
        <v>198</v>
      </c>
      <c r="X190" s="106" t="s">
        <v>170</v>
      </c>
      <c r="Y190" s="106" t="s">
        <v>231</v>
      </c>
      <c r="Z190" s="88" t="s">
        <v>454</v>
      </c>
      <c r="AA190" s="12" t="s">
        <v>170</v>
      </c>
      <c r="AB190" s="12" t="s">
        <v>170</v>
      </c>
      <c r="AC190" s="12" t="s">
        <v>170</v>
      </c>
      <c r="AD190" s="12"/>
      <c r="AE190" s="12" t="s">
        <v>170</v>
      </c>
      <c r="AF190" s="12" t="s">
        <v>170</v>
      </c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</row>
    <row r="191" spans="1:50" s="46" customFormat="1" ht="81" customHeight="1" outlineLevel="1">
      <c r="A191" s="103" t="s">
        <v>5</v>
      </c>
      <c r="B191" s="16"/>
      <c r="C191" s="98" t="s">
        <v>413</v>
      </c>
      <c r="D191" s="100" t="s">
        <v>250</v>
      </c>
      <c r="E191" s="103" t="s">
        <v>414</v>
      </c>
      <c r="F191" s="103"/>
      <c r="G191" s="102"/>
      <c r="H191" s="102">
        <v>100</v>
      </c>
      <c r="I191" s="102"/>
      <c r="J191" s="102"/>
      <c r="K191" s="103" t="s">
        <v>174</v>
      </c>
      <c r="L191" s="100" t="s">
        <v>175</v>
      </c>
      <c r="M191" s="103" t="s">
        <v>429</v>
      </c>
      <c r="N191" s="103"/>
      <c r="O191" s="103" t="s">
        <v>429</v>
      </c>
      <c r="P191" s="103"/>
      <c r="Q191" s="103"/>
      <c r="R191" s="109" t="s">
        <v>190</v>
      </c>
      <c r="S191" s="104"/>
      <c r="T191" s="104">
        <f t="shared" si="13"/>
        <v>5</v>
      </c>
      <c r="U191" s="105" t="s">
        <v>261</v>
      </c>
      <c r="V191" s="105" t="s">
        <v>193</v>
      </c>
      <c r="W191" s="106" t="s">
        <v>198</v>
      </c>
      <c r="X191" s="106" t="s">
        <v>170</v>
      </c>
      <c r="Y191" s="106" t="s">
        <v>170</v>
      </c>
      <c r="Z191" s="88" t="s">
        <v>454</v>
      </c>
      <c r="AA191" s="12" t="s">
        <v>170</v>
      </c>
      <c r="AB191" s="12" t="s">
        <v>170</v>
      </c>
      <c r="AC191" s="12" t="s">
        <v>170</v>
      </c>
      <c r="AD191" s="12"/>
      <c r="AE191" s="12" t="s">
        <v>170</v>
      </c>
      <c r="AF191" s="12" t="s">
        <v>170</v>
      </c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</row>
    <row r="192" spans="1:50" s="46" customFormat="1" ht="87" customHeight="1" outlineLevel="1">
      <c r="A192" s="103" t="s">
        <v>6</v>
      </c>
      <c r="B192" s="16"/>
      <c r="C192" s="98" t="s">
        <v>430</v>
      </c>
      <c r="D192" s="100" t="s">
        <v>250</v>
      </c>
      <c r="E192" s="95">
        <v>40</v>
      </c>
      <c r="F192" s="103"/>
      <c r="G192" s="102"/>
      <c r="H192" s="95">
        <v>40</v>
      </c>
      <c r="I192" s="102"/>
      <c r="J192" s="102"/>
      <c r="K192" s="103" t="s">
        <v>174</v>
      </c>
      <c r="L192" s="100" t="s">
        <v>175</v>
      </c>
      <c r="M192" s="103" t="s">
        <v>11</v>
      </c>
      <c r="N192" s="103"/>
      <c r="O192" s="103" t="s">
        <v>11</v>
      </c>
      <c r="P192" s="103"/>
      <c r="Q192" s="103"/>
      <c r="R192" s="109" t="s">
        <v>433</v>
      </c>
      <c r="S192" s="104"/>
      <c r="T192" s="104">
        <f t="shared" si="13"/>
        <v>2</v>
      </c>
      <c r="U192" s="105" t="s">
        <v>261</v>
      </c>
      <c r="V192" s="105" t="s">
        <v>193</v>
      </c>
      <c r="W192" s="106" t="s">
        <v>198</v>
      </c>
      <c r="X192" s="106" t="s">
        <v>170</v>
      </c>
      <c r="Y192" s="106" t="s">
        <v>170</v>
      </c>
      <c r="Z192" s="88" t="s">
        <v>454</v>
      </c>
      <c r="AA192" s="12" t="s">
        <v>170</v>
      </c>
      <c r="AB192" s="12" t="s">
        <v>170</v>
      </c>
      <c r="AC192" s="12" t="s">
        <v>170</v>
      </c>
      <c r="AD192" s="12"/>
      <c r="AE192" s="12" t="s">
        <v>170</v>
      </c>
      <c r="AF192" s="12" t="s">
        <v>170</v>
      </c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</row>
    <row r="193" spans="1:50" s="46" customFormat="1" ht="87" customHeight="1" outlineLevel="1">
      <c r="A193" s="103" t="s">
        <v>7</v>
      </c>
      <c r="B193" s="16"/>
      <c r="C193" s="98" t="s">
        <v>432</v>
      </c>
      <c r="D193" s="100" t="s">
        <v>250</v>
      </c>
      <c r="E193" s="95">
        <v>30</v>
      </c>
      <c r="F193" s="103"/>
      <c r="G193" s="102"/>
      <c r="H193" s="95">
        <v>30</v>
      </c>
      <c r="I193" s="102"/>
      <c r="J193" s="102"/>
      <c r="K193" s="103" t="s">
        <v>174</v>
      </c>
      <c r="L193" s="100" t="s">
        <v>175</v>
      </c>
      <c r="M193" s="103" t="s">
        <v>15</v>
      </c>
      <c r="N193" s="103"/>
      <c r="O193" s="103" t="s">
        <v>15</v>
      </c>
      <c r="P193" s="103"/>
      <c r="Q193" s="103"/>
      <c r="R193" s="109" t="s">
        <v>433</v>
      </c>
      <c r="S193" s="104"/>
      <c r="T193" s="104">
        <f t="shared" si="13"/>
        <v>1.5</v>
      </c>
      <c r="U193" s="105" t="s">
        <v>261</v>
      </c>
      <c r="V193" s="105" t="s">
        <v>193</v>
      </c>
      <c r="W193" s="106" t="s">
        <v>198</v>
      </c>
      <c r="X193" s="106" t="s">
        <v>170</v>
      </c>
      <c r="Y193" s="106" t="s">
        <v>170</v>
      </c>
      <c r="Z193" s="88" t="s">
        <v>454</v>
      </c>
      <c r="AA193" s="12" t="s">
        <v>170</v>
      </c>
      <c r="AB193" s="12" t="s">
        <v>170</v>
      </c>
      <c r="AC193" s="12" t="s">
        <v>170</v>
      </c>
      <c r="AD193" s="12"/>
      <c r="AE193" s="12" t="s">
        <v>170</v>
      </c>
      <c r="AF193" s="12" t="s">
        <v>170</v>
      </c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</row>
    <row r="194" spans="1:50" s="46" customFormat="1" ht="14.25" customHeight="1" hidden="1" outlineLevel="1">
      <c r="A194" s="16"/>
      <c r="B194" s="16"/>
      <c r="C194" s="333"/>
      <c r="D194" s="14"/>
      <c r="E194" s="16"/>
      <c r="F194" s="16"/>
      <c r="G194" s="40"/>
      <c r="H194" s="40"/>
      <c r="I194" s="40"/>
      <c r="J194" s="40"/>
      <c r="K194" s="16"/>
      <c r="L194" s="14"/>
      <c r="M194" s="16"/>
      <c r="N194" s="16"/>
      <c r="O194" s="16"/>
      <c r="P194" s="16"/>
      <c r="Q194" s="16"/>
      <c r="R194" s="17"/>
      <c r="S194" s="19"/>
      <c r="T194" s="19"/>
      <c r="U194" s="19"/>
      <c r="V194" s="19"/>
      <c r="W194" s="20"/>
      <c r="X194" s="12"/>
      <c r="Y194" s="12"/>
      <c r="Z194" s="16"/>
      <c r="AA194" s="12"/>
      <c r="AB194" s="12"/>
      <c r="AC194" s="12"/>
      <c r="AD194" s="12"/>
      <c r="AE194" s="12"/>
      <c r="AF194" s="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</row>
    <row r="195" spans="1:50" s="46" customFormat="1" ht="12.75" customHeight="1" hidden="1" outlineLevel="1">
      <c r="A195" s="306"/>
      <c r="B195" s="321"/>
      <c r="C195" s="16"/>
      <c r="D195" s="16"/>
      <c r="E195" s="16"/>
      <c r="F195" s="16"/>
      <c r="G195" s="47"/>
      <c r="H195" s="47"/>
      <c r="I195" s="47"/>
      <c r="J195" s="4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</row>
    <row r="196" spans="1:50" s="10" customFormat="1" ht="9.75" hidden="1" outlineLevel="1">
      <c r="A196" s="80"/>
      <c r="B196" s="80"/>
      <c r="C196" s="80"/>
      <c r="D196" s="80"/>
      <c r="E196" s="80"/>
      <c r="F196" s="80"/>
      <c r="G196" s="334"/>
      <c r="H196" s="334"/>
      <c r="I196" s="334"/>
      <c r="J196" s="334"/>
      <c r="K196" s="80"/>
      <c r="L196" s="16"/>
      <c r="M196" s="16"/>
      <c r="N196" s="16"/>
      <c r="O196" s="16"/>
      <c r="P196" s="16"/>
      <c r="Q196" s="16"/>
      <c r="R196" s="19"/>
      <c r="S196" s="19"/>
      <c r="T196" s="19"/>
      <c r="U196" s="19"/>
      <c r="V196" s="19"/>
      <c r="W196" s="19"/>
      <c r="X196" s="19"/>
      <c r="Y196" s="321"/>
      <c r="Z196" s="19"/>
      <c r="AA196" s="19"/>
      <c r="AB196" s="19"/>
      <c r="AC196" s="19"/>
      <c r="AD196" s="19"/>
      <c r="AE196" s="19"/>
      <c r="AF196" s="19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</row>
    <row r="197" spans="1:50" s="10" customFormat="1" ht="9.75" hidden="1" outlineLevel="1">
      <c r="A197" s="80"/>
      <c r="B197" s="80"/>
      <c r="C197" s="80"/>
      <c r="D197" s="80"/>
      <c r="E197" s="80"/>
      <c r="F197" s="80"/>
      <c r="G197" s="334"/>
      <c r="H197" s="334"/>
      <c r="I197" s="334"/>
      <c r="J197" s="334"/>
      <c r="K197" s="80"/>
      <c r="L197" s="16"/>
      <c r="M197" s="16"/>
      <c r="N197" s="16"/>
      <c r="O197" s="16"/>
      <c r="P197" s="16"/>
      <c r="Q197" s="16"/>
      <c r="R197" s="19"/>
      <c r="S197" s="19"/>
      <c r="T197" s="19"/>
      <c r="U197" s="19"/>
      <c r="V197" s="19"/>
      <c r="W197" s="19"/>
      <c r="X197" s="19"/>
      <c r="Y197" s="321"/>
      <c r="Z197" s="19"/>
      <c r="AA197" s="19"/>
      <c r="AB197" s="19"/>
      <c r="AC197" s="19"/>
      <c r="AD197" s="19"/>
      <c r="AE197" s="19"/>
      <c r="AF197" s="19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</row>
    <row r="198" spans="1:50" s="32" customFormat="1" ht="9.75" collapsed="1">
      <c r="A198" s="313">
        <v>8</v>
      </c>
      <c r="B198" s="314"/>
      <c r="C198" s="314"/>
      <c r="D198" s="314"/>
      <c r="E198" s="314"/>
      <c r="F198" s="314"/>
      <c r="G198" s="314">
        <f>SUM(G185:G197)</f>
        <v>1130</v>
      </c>
      <c r="H198" s="314">
        <f>SUM(H185:H197)</f>
        <v>490</v>
      </c>
      <c r="I198" s="314">
        <f>SUM(I185:I197)</f>
        <v>0</v>
      </c>
      <c r="J198" s="314">
        <f>SUM(J185:J197)</f>
        <v>0</v>
      </c>
      <c r="K198" s="314"/>
      <c r="L198" s="315"/>
      <c r="M198" s="315"/>
      <c r="N198" s="315"/>
      <c r="O198" s="315"/>
      <c r="P198" s="315"/>
      <c r="Q198" s="315"/>
      <c r="R198" s="64"/>
      <c r="S198" s="64"/>
      <c r="T198" s="64"/>
      <c r="U198" s="64"/>
      <c r="V198" s="64"/>
      <c r="W198" s="64"/>
      <c r="X198" s="64"/>
      <c r="Y198" s="316"/>
      <c r="Z198" s="64"/>
      <c r="AA198" s="64"/>
      <c r="AB198" s="64"/>
      <c r="AC198" s="64"/>
      <c r="AD198" s="64"/>
      <c r="AE198" s="64"/>
      <c r="AF198" s="64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</row>
    <row r="199" spans="1:50" s="10" customFormat="1" ht="14.25">
      <c r="A199" s="307" t="s">
        <v>243</v>
      </c>
      <c r="B199" s="317"/>
      <c r="C199" s="317"/>
      <c r="D199" s="317"/>
      <c r="E199" s="317"/>
      <c r="F199" s="317"/>
      <c r="G199" s="317"/>
      <c r="H199" s="317"/>
      <c r="I199" s="317"/>
      <c r="J199" s="317"/>
      <c r="K199" s="317"/>
      <c r="L199" s="317"/>
      <c r="M199" s="317"/>
      <c r="N199" s="317"/>
      <c r="O199" s="317"/>
      <c r="P199" s="317"/>
      <c r="Q199" s="317"/>
      <c r="R199" s="317"/>
      <c r="S199" s="317"/>
      <c r="T199" s="317"/>
      <c r="U199" s="317"/>
      <c r="V199" s="317"/>
      <c r="W199" s="317"/>
      <c r="X199" s="317"/>
      <c r="Y199" s="317"/>
      <c r="Z199" s="317"/>
      <c r="AA199" s="317"/>
      <c r="AB199" s="317"/>
      <c r="AC199" s="317"/>
      <c r="AD199" s="317"/>
      <c r="AE199" s="317"/>
      <c r="AF199" s="318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</row>
    <row r="200" spans="1:50" s="27" customFormat="1" ht="72" customHeight="1" outlineLevel="1">
      <c r="A200" s="121" t="s">
        <v>0</v>
      </c>
      <c r="B200" s="13"/>
      <c r="C200" s="100" t="s">
        <v>139</v>
      </c>
      <c r="D200" s="100" t="s">
        <v>191</v>
      </c>
      <c r="E200" s="102">
        <v>150.22</v>
      </c>
      <c r="F200" s="101"/>
      <c r="G200" s="102"/>
      <c r="H200" s="102">
        <v>150.22</v>
      </c>
      <c r="I200" s="102"/>
      <c r="J200" s="102"/>
      <c r="K200" s="103" t="s">
        <v>179</v>
      </c>
      <c r="L200" s="100" t="s">
        <v>180</v>
      </c>
      <c r="M200" s="101">
        <v>23574</v>
      </c>
      <c r="N200" s="101"/>
      <c r="O200" s="101">
        <v>23574</v>
      </c>
      <c r="P200" s="101"/>
      <c r="Q200" s="101"/>
      <c r="R200" s="109" t="s">
        <v>190</v>
      </c>
      <c r="S200" s="104"/>
      <c r="T200" s="104">
        <f aca="true" t="shared" si="14" ref="T200:T210">E200*5%</f>
        <v>7.511</v>
      </c>
      <c r="U200" s="105" t="s">
        <v>192</v>
      </c>
      <c r="V200" s="105" t="s">
        <v>193</v>
      </c>
      <c r="W200" s="106" t="s">
        <v>198</v>
      </c>
      <c r="X200" s="106" t="s">
        <v>170</v>
      </c>
      <c r="Y200" s="106" t="s">
        <v>170</v>
      </c>
      <c r="Z200" s="88"/>
      <c r="AA200" s="12" t="s">
        <v>170</v>
      </c>
      <c r="AB200" s="12" t="s">
        <v>170</v>
      </c>
      <c r="AC200" s="12" t="s">
        <v>170</v>
      </c>
      <c r="AD200" s="12"/>
      <c r="AE200" s="12" t="s">
        <v>170</v>
      </c>
      <c r="AF200" s="12" t="s">
        <v>170</v>
      </c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</row>
    <row r="201" spans="1:50" s="27" customFormat="1" ht="72" customHeight="1" outlineLevel="1">
      <c r="A201" s="103" t="s">
        <v>1</v>
      </c>
      <c r="B201" s="16"/>
      <c r="C201" s="75" t="s">
        <v>294</v>
      </c>
      <c r="D201" s="100" t="s">
        <v>250</v>
      </c>
      <c r="E201" s="96">
        <v>1061</v>
      </c>
      <c r="F201" s="101"/>
      <c r="G201" s="102"/>
      <c r="H201" s="96">
        <v>1061</v>
      </c>
      <c r="I201" s="102"/>
      <c r="J201" s="102"/>
      <c r="K201" s="103" t="s">
        <v>163</v>
      </c>
      <c r="L201" s="100" t="s">
        <v>164</v>
      </c>
      <c r="M201" s="75">
        <v>40</v>
      </c>
      <c r="N201" s="101"/>
      <c r="O201" s="75">
        <v>40</v>
      </c>
      <c r="P201" s="101"/>
      <c r="Q201" s="101"/>
      <c r="R201" s="109" t="s">
        <v>296</v>
      </c>
      <c r="S201" s="104">
        <f>E201*1%</f>
        <v>10.61</v>
      </c>
      <c r="T201" s="104">
        <f t="shared" si="14"/>
        <v>53.050000000000004</v>
      </c>
      <c r="U201" s="105" t="s">
        <v>192</v>
      </c>
      <c r="V201" s="105" t="s">
        <v>297</v>
      </c>
      <c r="W201" s="106" t="s">
        <v>169</v>
      </c>
      <c r="X201" s="106" t="s">
        <v>170</v>
      </c>
      <c r="Y201" s="106" t="s">
        <v>170</v>
      </c>
      <c r="Z201" s="88"/>
      <c r="AA201" s="12" t="s">
        <v>170</v>
      </c>
      <c r="AB201" s="12" t="s">
        <v>170</v>
      </c>
      <c r="AC201" s="12" t="s">
        <v>170</v>
      </c>
      <c r="AD201" s="12"/>
      <c r="AE201" s="12" t="s">
        <v>170</v>
      </c>
      <c r="AF201" s="12" t="s">
        <v>170</v>
      </c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</row>
    <row r="202" spans="1:50" s="27" customFormat="1" ht="72" customHeight="1" outlineLevel="1">
      <c r="A202" s="103" t="s">
        <v>2</v>
      </c>
      <c r="B202" s="16"/>
      <c r="C202" s="75" t="s">
        <v>294</v>
      </c>
      <c r="D202" s="100" t="s">
        <v>250</v>
      </c>
      <c r="E202" s="96">
        <v>1061</v>
      </c>
      <c r="F202" s="101"/>
      <c r="G202" s="102"/>
      <c r="H202" s="96">
        <v>1061</v>
      </c>
      <c r="I202" s="102"/>
      <c r="J202" s="102"/>
      <c r="K202" s="103" t="s">
        <v>163</v>
      </c>
      <c r="L202" s="100" t="s">
        <v>164</v>
      </c>
      <c r="M202" s="75">
        <v>40</v>
      </c>
      <c r="N202" s="101"/>
      <c r="O202" s="75">
        <v>40</v>
      </c>
      <c r="P202" s="101"/>
      <c r="Q202" s="101"/>
      <c r="R202" s="109" t="s">
        <v>296</v>
      </c>
      <c r="S202" s="104">
        <f>E202*1%</f>
        <v>10.61</v>
      </c>
      <c r="T202" s="104">
        <f t="shared" si="14"/>
        <v>53.050000000000004</v>
      </c>
      <c r="U202" s="105" t="s">
        <v>192</v>
      </c>
      <c r="V202" s="105" t="s">
        <v>297</v>
      </c>
      <c r="W202" s="106" t="s">
        <v>169</v>
      </c>
      <c r="X202" s="106" t="s">
        <v>170</v>
      </c>
      <c r="Y202" s="106" t="s">
        <v>170</v>
      </c>
      <c r="Z202" s="88"/>
      <c r="AA202" s="12" t="s">
        <v>170</v>
      </c>
      <c r="AB202" s="12" t="s">
        <v>170</v>
      </c>
      <c r="AC202" s="12" t="s">
        <v>170</v>
      </c>
      <c r="AD202" s="12"/>
      <c r="AE202" s="12" t="s">
        <v>170</v>
      </c>
      <c r="AF202" s="12" t="s">
        <v>170</v>
      </c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</row>
    <row r="203" spans="1:32" s="22" customFormat="1" ht="78.75" customHeight="1" outlineLevel="1">
      <c r="A203" s="103" t="s">
        <v>3</v>
      </c>
      <c r="B203" s="16"/>
      <c r="C203" s="115" t="s">
        <v>337</v>
      </c>
      <c r="D203" s="100" t="s">
        <v>250</v>
      </c>
      <c r="E203" s="75">
        <v>25</v>
      </c>
      <c r="F203" s="101"/>
      <c r="G203" s="75">
        <v>25</v>
      </c>
      <c r="H203" s="102"/>
      <c r="I203" s="102"/>
      <c r="J203" s="102"/>
      <c r="K203" s="103" t="s">
        <v>246</v>
      </c>
      <c r="L203" s="100" t="s">
        <v>247</v>
      </c>
      <c r="M203" s="101">
        <v>1</v>
      </c>
      <c r="N203" s="101">
        <v>1</v>
      </c>
      <c r="O203" s="101"/>
      <c r="P203" s="101"/>
      <c r="Q203" s="101"/>
      <c r="R203" s="109" t="s">
        <v>165</v>
      </c>
      <c r="S203" s="335"/>
      <c r="T203" s="104">
        <f t="shared" si="14"/>
        <v>1.25</v>
      </c>
      <c r="U203" s="105" t="s">
        <v>192</v>
      </c>
      <c r="V203" s="105" t="s">
        <v>167</v>
      </c>
      <c r="W203" s="106" t="s">
        <v>198</v>
      </c>
      <c r="X203" s="106" t="s">
        <v>170</v>
      </c>
      <c r="Y203" s="106" t="s">
        <v>170</v>
      </c>
      <c r="Z203" s="88"/>
      <c r="AA203" s="12" t="s">
        <v>170</v>
      </c>
      <c r="AB203" s="12" t="s">
        <v>170</v>
      </c>
      <c r="AC203" s="12" t="s">
        <v>170</v>
      </c>
      <c r="AD203" s="12"/>
      <c r="AE203" s="12" t="s">
        <v>170</v>
      </c>
      <c r="AF203" s="12" t="s">
        <v>170</v>
      </c>
    </row>
    <row r="204" spans="1:50" s="27" customFormat="1" ht="60.75" customHeight="1" outlineLevel="1">
      <c r="A204" s="103" t="s">
        <v>4</v>
      </c>
      <c r="B204" s="16"/>
      <c r="C204" s="75" t="s">
        <v>384</v>
      </c>
      <c r="D204" s="100" t="s">
        <v>250</v>
      </c>
      <c r="E204" s="311">
        <f>57510*1.05</f>
        <v>60385.5</v>
      </c>
      <c r="F204" s="101"/>
      <c r="G204" s="102"/>
      <c r="H204" s="311">
        <f>57510*1.05</f>
        <v>60385.5</v>
      </c>
      <c r="I204" s="102"/>
      <c r="J204" s="102"/>
      <c r="K204" s="103" t="s">
        <v>292</v>
      </c>
      <c r="L204" s="100" t="s">
        <v>293</v>
      </c>
      <c r="M204" s="101">
        <v>5000</v>
      </c>
      <c r="N204" s="101"/>
      <c r="O204" s="101">
        <v>5000</v>
      </c>
      <c r="P204" s="101"/>
      <c r="Q204" s="101"/>
      <c r="R204" s="109" t="s">
        <v>190</v>
      </c>
      <c r="S204" s="104">
        <f>E204*1%</f>
        <v>603.855</v>
      </c>
      <c r="T204" s="104">
        <f t="shared" si="14"/>
        <v>3019.275</v>
      </c>
      <c r="U204" s="105" t="s">
        <v>192</v>
      </c>
      <c r="V204" s="105" t="s">
        <v>193</v>
      </c>
      <c r="W204" s="106" t="s">
        <v>169</v>
      </c>
      <c r="X204" s="105" t="s">
        <v>170</v>
      </c>
      <c r="Y204" s="106" t="s">
        <v>170</v>
      </c>
      <c r="Z204" s="88"/>
      <c r="AA204" s="19" t="s">
        <v>170</v>
      </c>
      <c r="AB204" s="19" t="s">
        <v>170</v>
      </c>
      <c r="AC204" s="19" t="s">
        <v>170</v>
      </c>
      <c r="AD204" s="19"/>
      <c r="AE204" s="19" t="s">
        <v>170</v>
      </c>
      <c r="AF204" s="19" t="s">
        <v>170</v>
      </c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</row>
    <row r="205" spans="1:50" s="27" customFormat="1" ht="59.25" customHeight="1" outlineLevel="1">
      <c r="A205" s="103" t="s">
        <v>5</v>
      </c>
      <c r="B205" s="16"/>
      <c r="C205" s="319" t="s">
        <v>385</v>
      </c>
      <c r="D205" s="100" t="s">
        <v>250</v>
      </c>
      <c r="E205" s="95">
        <v>10000</v>
      </c>
      <c r="F205" s="101"/>
      <c r="G205" s="102"/>
      <c r="H205" s="102">
        <v>10000</v>
      </c>
      <c r="I205" s="102"/>
      <c r="J205" s="102"/>
      <c r="K205" s="103" t="s">
        <v>246</v>
      </c>
      <c r="L205" s="100" t="s">
        <v>247</v>
      </c>
      <c r="M205" s="101">
        <v>1</v>
      </c>
      <c r="N205" s="101"/>
      <c r="O205" s="101">
        <v>1</v>
      </c>
      <c r="P205" s="101"/>
      <c r="Q205" s="101"/>
      <c r="R205" s="109" t="s">
        <v>190</v>
      </c>
      <c r="S205" s="104">
        <f>E205*1%</f>
        <v>100</v>
      </c>
      <c r="T205" s="104">
        <f t="shared" si="14"/>
        <v>500</v>
      </c>
      <c r="U205" s="105" t="s">
        <v>192</v>
      </c>
      <c r="V205" s="105" t="s">
        <v>193</v>
      </c>
      <c r="W205" s="106" t="s">
        <v>169</v>
      </c>
      <c r="X205" s="105" t="s">
        <v>170</v>
      </c>
      <c r="Y205" s="106" t="s">
        <v>170</v>
      </c>
      <c r="Z205" s="88" t="s">
        <v>454</v>
      </c>
      <c r="AA205" s="19" t="s">
        <v>170</v>
      </c>
      <c r="AB205" s="19" t="s">
        <v>170</v>
      </c>
      <c r="AC205" s="19" t="s">
        <v>170</v>
      </c>
      <c r="AD205" s="19"/>
      <c r="AE205" s="19" t="s">
        <v>170</v>
      </c>
      <c r="AF205" s="19" t="s">
        <v>170</v>
      </c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</row>
    <row r="206" spans="1:50" s="27" customFormat="1" ht="69.75" customHeight="1" outlineLevel="1">
      <c r="A206" s="103" t="s">
        <v>6</v>
      </c>
      <c r="B206" s="16"/>
      <c r="C206" s="75" t="s">
        <v>397</v>
      </c>
      <c r="D206" s="100" t="s">
        <v>250</v>
      </c>
      <c r="E206" s="102">
        <v>140</v>
      </c>
      <c r="F206" s="101"/>
      <c r="G206" s="102"/>
      <c r="H206" s="102">
        <v>140</v>
      </c>
      <c r="I206" s="102"/>
      <c r="J206" s="102"/>
      <c r="K206" s="75">
        <v>796</v>
      </c>
      <c r="L206" s="75" t="s">
        <v>289</v>
      </c>
      <c r="M206" s="101">
        <v>57</v>
      </c>
      <c r="N206" s="101"/>
      <c r="O206" s="101">
        <v>57</v>
      </c>
      <c r="P206" s="101"/>
      <c r="Q206" s="101"/>
      <c r="R206" s="109" t="s">
        <v>190</v>
      </c>
      <c r="S206" s="104"/>
      <c r="T206" s="104">
        <f t="shared" si="14"/>
        <v>7</v>
      </c>
      <c r="U206" s="105" t="s">
        <v>192</v>
      </c>
      <c r="V206" s="105" t="s">
        <v>193</v>
      </c>
      <c r="W206" s="106" t="s">
        <v>198</v>
      </c>
      <c r="X206" s="105" t="s">
        <v>170</v>
      </c>
      <c r="Y206" s="106" t="s">
        <v>231</v>
      </c>
      <c r="Z206" s="88" t="s">
        <v>454</v>
      </c>
      <c r="AA206" s="19" t="s">
        <v>170</v>
      </c>
      <c r="AB206" s="19" t="s">
        <v>170</v>
      </c>
      <c r="AC206" s="19" t="s">
        <v>170</v>
      </c>
      <c r="AD206" s="19"/>
      <c r="AE206" s="19" t="s">
        <v>170</v>
      </c>
      <c r="AF206" s="19" t="s">
        <v>170</v>
      </c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</row>
    <row r="207" spans="1:50" s="10" customFormat="1" ht="71.25" customHeight="1" outlineLevel="1">
      <c r="A207" s="103" t="s">
        <v>7</v>
      </c>
      <c r="B207" s="80"/>
      <c r="C207" s="75" t="s">
        <v>402</v>
      </c>
      <c r="D207" s="75" t="s">
        <v>250</v>
      </c>
      <c r="E207" s="75">
        <v>36</v>
      </c>
      <c r="F207" s="103"/>
      <c r="G207" s="103"/>
      <c r="H207" s="75">
        <v>36</v>
      </c>
      <c r="I207" s="103"/>
      <c r="J207" s="103"/>
      <c r="K207" s="103" t="s">
        <v>246</v>
      </c>
      <c r="L207" s="103" t="s">
        <v>247</v>
      </c>
      <c r="M207" s="312">
        <v>1</v>
      </c>
      <c r="N207" s="336"/>
      <c r="O207" s="336">
        <v>1</v>
      </c>
      <c r="P207" s="336"/>
      <c r="Q207" s="103"/>
      <c r="R207" s="109" t="s">
        <v>190</v>
      </c>
      <c r="S207" s="104"/>
      <c r="T207" s="104">
        <f t="shared" si="14"/>
        <v>1.8</v>
      </c>
      <c r="U207" s="105" t="s">
        <v>192</v>
      </c>
      <c r="V207" s="105" t="s">
        <v>193</v>
      </c>
      <c r="W207" s="106" t="s">
        <v>198</v>
      </c>
      <c r="X207" s="105" t="s">
        <v>170</v>
      </c>
      <c r="Y207" s="105" t="s">
        <v>170</v>
      </c>
      <c r="Z207" s="88"/>
      <c r="AA207" s="19" t="s">
        <v>170</v>
      </c>
      <c r="AB207" s="19" t="s">
        <v>170</v>
      </c>
      <c r="AC207" s="19" t="s">
        <v>170</v>
      </c>
      <c r="AD207" s="19"/>
      <c r="AE207" s="19" t="s">
        <v>170</v>
      </c>
      <c r="AF207" s="19" t="s">
        <v>170</v>
      </c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</row>
    <row r="208" spans="1:50" s="27" customFormat="1" ht="70.5" customHeight="1" outlineLevel="1">
      <c r="A208" s="103" t="s">
        <v>8</v>
      </c>
      <c r="B208" s="16"/>
      <c r="C208" s="75" t="s">
        <v>409</v>
      </c>
      <c r="D208" s="75" t="s">
        <v>250</v>
      </c>
      <c r="E208" s="95">
        <v>86</v>
      </c>
      <c r="F208" s="101"/>
      <c r="G208" s="102"/>
      <c r="H208" s="95">
        <v>86</v>
      </c>
      <c r="I208" s="102"/>
      <c r="J208" s="102"/>
      <c r="K208" s="103" t="s">
        <v>246</v>
      </c>
      <c r="L208" s="103" t="s">
        <v>247</v>
      </c>
      <c r="M208" s="312">
        <v>1</v>
      </c>
      <c r="N208" s="336"/>
      <c r="O208" s="336">
        <v>1</v>
      </c>
      <c r="P208" s="101"/>
      <c r="Q208" s="101"/>
      <c r="R208" s="109" t="s">
        <v>190</v>
      </c>
      <c r="S208" s="104"/>
      <c r="T208" s="104">
        <f t="shared" si="14"/>
        <v>4.3</v>
      </c>
      <c r="U208" s="105" t="s">
        <v>192</v>
      </c>
      <c r="V208" s="105" t="s">
        <v>193</v>
      </c>
      <c r="W208" s="106" t="s">
        <v>198</v>
      </c>
      <c r="X208" s="105" t="s">
        <v>170</v>
      </c>
      <c r="Y208" s="105" t="s">
        <v>170</v>
      </c>
      <c r="Z208" s="88"/>
      <c r="AA208" s="19" t="s">
        <v>170</v>
      </c>
      <c r="AB208" s="19" t="s">
        <v>170</v>
      </c>
      <c r="AC208" s="19" t="s">
        <v>170</v>
      </c>
      <c r="AD208" s="19"/>
      <c r="AE208" s="19" t="s">
        <v>170</v>
      </c>
      <c r="AF208" s="19" t="s">
        <v>170</v>
      </c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</row>
    <row r="209" spans="1:50" s="27" customFormat="1" ht="75.75" customHeight="1" outlineLevel="1">
      <c r="A209" s="103" t="s">
        <v>9</v>
      </c>
      <c r="B209" s="16"/>
      <c r="C209" s="75" t="s">
        <v>412</v>
      </c>
      <c r="D209" s="100" t="s">
        <v>250</v>
      </c>
      <c r="E209" s="95">
        <v>176</v>
      </c>
      <c r="F209" s="101"/>
      <c r="G209" s="102"/>
      <c r="H209" s="95">
        <v>176</v>
      </c>
      <c r="I209" s="102"/>
      <c r="J209" s="102"/>
      <c r="K209" s="103" t="s">
        <v>246</v>
      </c>
      <c r="L209" s="103" t="s">
        <v>247</v>
      </c>
      <c r="M209" s="101">
        <v>1</v>
      </c>
      <c r="N209" s="101"/>
      <c r="O209" s="101">
        <v>1</v>
      </c>
      <c r="P209" s="101"/>
      <c r="Q209" s="101"/>
      <c r="R209" s="109" t="s">
        <v>190</v>
      </c>
      <c r="S209" s="104">
        <f>E209*1%</f>
        <v>1.76</v>
      </c>
      <c r="T209" s="104">
        <f t="shared" si="14"/>
        <v>8.8</v>
      </c>
      <c r="U209" s="105" t="s">
        <v>192</v>
      </c>
      <c r="V209" s="105" t="s">
        <v>193</v>
      </c>
      <c r="W209" s="106" t="s">
        <v>169</v>
      </c>
      <c r="X209" s="105" t="s">
        <v>170</v>
      </c>
      <c r="Y209" s="106" t="s">
        <v>170</v>
      </c>
      <c r="Z209" s="88" t="s">
        <v>454</v>
      </c>
      <c r="AA209" s="19" t="s">
        <v>170</v>
      </c>
      <c r="AB209" s="19" t="s">
        <v>170</v>
      </c>
      <c r="AC209" s="19" t="s">
        <v>170</v>
      </c>
      <c r="AD209" s="19"/>
      <c r="AE209" s="19" t="s">
        <v>170</v>
      </c>
      <c r="AF209" s="19" t="s">
        <v>170</v>
      </c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</row>
    <row r="210" spans="1:50" s="27" customFormat="1" ht="89.25" customHeight="1" outlineLevel="1">
      <c r="A210" s="103" t="s">
        <v>10</v>
      </c>
      <c r="B210" s="16"/>
      <c r="C210" s="75" t="s">
        <v>428</v>
      </c>
      <c r="D210" s="100" t="s">
        <v>250</v>
      </c>
      <c r="E210" s="95">
        <v>510</v>
      </c>
      <c r="F210" s="101"/>
      <c r="G210" s="102"/>
      <c r="H210" s="95">
        <v>510</v>
      </c>
      <c r="I210" s="102"/>
      <c r="J210" s="102"/>
      <c r="K210" s="103" t="s">
        <v>246</v>
      </c>
      <c r="L210" s="103" t="s">
        <v>247</v>
      </c>
      <c r="M210" s="101">
        <v>1</v>
      </c>
      <c r="N210" s="101"/>
      <c r="O210" s="101">
        <v>1</v>
      </c>
      <c r="P210" s="101"/>
      <c r="Q210" s="101"/>
      <c r="R210" s="109" t="s">
        <v>190</v>
      </c>
      <c r="S210" s="104">
        <f>E210*1%</f>
        <v>5.1000000000000005</v>
      </c>
      <c r="T210" s="104">
        <f t="shared" si="14"/>
        <v>25.5</v>
      </c>
      <c r="U210" s="105" t="s">
        <v>192</v>
      </c>
      <c r="V210" s="105" t="s">
        <v>193</v>
      </c>
      <c r="W210" s="106" t="s">
        <v>169</v>
      </c>
      <c r="X210" s="105" t="s">
        <v>170</v>
      </c>
      <c r="Y210" s="106" t="s">
        <v>170</v>
      </c>
      <c r="Z210" s="88" t="s">
        <v>454</v>
      </c>
      <c r="AA210" s="19" t="s">
        <v>170</v>
      </c>
      <c r="AB210" s="19" t="s">
        <v>170</v>
      </c>
      <c r="AC210" s="19" t="s">
        <v>170</v>
      </c>
      <c r="AD210" s="19"/>
      <c r="AE210" s="19" t="s">
        <v>170</v>
      </c>
      <c r="AF210" s="19" t="s">
        <v>170</v>
      </c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</row>
    <row r="211" spans="1:50" s="27" customFormat="1" ht="26.25" customHeight="1" hidden="1" outlineLevel="1">
      <c r="A211" s="16"/>
      <c r="B211" s="16"/>
      <c r="C211" s="337"/>
      <c r="D211" s="14"/>
      <c r="E211" s="40"/>
      <c r="F211" s="15"/>
      <c r="G211" s="40"/>
      <c r="H211" s="40"/>
      <c r="I211" s="40"/>
      <c r="J211" s="40"/>
      <c r="K211" s="338"/>
      <c r="L211" s="338"/>
      <c r="M211" s="15"/>
      <c r="N211" s="15"/>
      <c r="O211" s="15"/>
      <c r="P211" s="15"/>
      <c r="Q211" s="15"/>
      <c r="R211" s="17"/>
      <c r="S211" s="60"/>
      <c r="T211" s="60"/>
      <c r="U211" s="19"/>
      <c r="V211" s="19"/>
      <c r="W211" s="20"/>
      <c r="X211" s="19"/>
      <c r="Y211" s="44"/>
      <c r="Z211" s="19"/>
      <c r="AA211" s="19"/>
      <c r="AB211" s="19"/>
      <c r="AC211" s="19"/>
      <c r="AD211" s="19"/>
      <c r="AE211" s="19"/>
      <c r="AF211" s="19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</row>
    <row r="212" spans="1:50" s="27" customFormat="1" ht="10.5" customHeight="1" hidden="1" outlineLevel="1">
      <c r="A212" s="16"/>
      <c r="B212" s="16"/>
      <c r="C212" s="339"/>
      <c r="D212" s="14"/>
      <c r="E212" s="40"/>
      <c r="F212" s="15"/>
      <c r="G212" s="40"/>
      <c r="H212" s="40"/>
      <c r="I212" s="40"/>
      <c r="J212" s="40"/>
      <c r="K212" s="16"/>
      <c r="L212" s="14"/>
      <c r="M212" s="15"/>
      <c r="N212" s="15"/>
      <c r="O212" s="15"/>
      <c r="P212" s="15"/>
      <c r="Q212" s="15"/>
      <c r="R212" s="17"/>
      <c r="S212" s="42"/>
      <c r="T212" s="42"/>
      <c r="U212" s="19"/>
      <c r="V212" s="19"/>
      <c r="W212" s="20"/>
      <c r="X212" s="12"/>
      <c r="Y212" s="44"/>
      <c r="Z212" s="12"/>
      <c r="AA212" s="12"/>
      <c r="AB212" s="12"/>
      <c r="AC212" s="12"/>
      <c r="AD212" s="12"/>
      <c r="AE212" s="12"/>
      <c r="AF212" s="1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</row>
    <row r="213" spans="1:50" s="27" customFormat="1" ht="10.5" customHeight="1" hidden="1" outlineLevel="1">
      <c r="A213" s="16"/>
      <c r="B213" s="16"/>
      <c r="C213" s="339"/>
      <c r="D213" s="14"/>
      <c r="E213" s="40"/>
      <c r="F213" s="15"/>
      <c r="G213" s="40"/>
      <c r="H213" s="40"/>
      <c r="I213" s="40"/>
      <c r="J213" s="40"/>
      <c r="K213" s="16"/>
      <c r="L213" s="14"/>
      <c r="M213" s="15"/>
      <c r="N213" s="15"/>
      <c r="O213" s="15"/>
      <c r="P213" s="15"/>
      <c r="Q213" s="15"/>
      <c r="R213" s="17"/>
      <c r="S213" s="42"/>
      <c r="T213" s="42"/>
      <c r="U213" s="19"/>
      <c r="V213" s="19"/>
      <c r="W213" s="20"/>
      <c r="X213" s="12"/>
      <c r="Y213" s="44"/>
      <c r="Z213" s="12"/>
      <c r="AA213" s="12"/>
      <c r="AB213" s="12"/>
      <c r="AC213" s="12"/>
      <c r="AD213" s="12"/>
      <c r="AE213" s="12"/>
      <c r="AF213" s="1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</row>
    <row r="214" spans="1:50" s="27" customFormat="1" ht="10.5" customHeight="1" hidden="1" outlineLevel="1">
      <c r="A214" s="16"/>
      <c r="B214" s="16"/>
      <c r="C214" s="339"/>
      <c r="D214" s="14"/>
      <c r="E214" s="40"/>
      <c r="F214" s="15"/>
      <c r="G214" s="40"/>
      <c r="H214" s="40"/>
      <c r="I214" s="40"/>
      <c r="J214" s="40"/>
      <c r="K214" s="16"/>
      <c r="L214" s="14"/>
      <c r="M214" s="15"/>
      <c r="N214" s="15"/>
      <c r="O214" s="15"/>
      <c r="P214" s="15"/>
      <c r="Q214" s="15"/>
      <c r="R214" s="17"/>
      <c r="S214" s="42"/>
      <c r="T214" s="42"/>
      <c r="U214" s="19"/>
      <c r="V214" s="19"/>
      <c r="W214" s="20"/>
      <c r="X214" s="12"/>
      <c r="Y214" s="44"/>
      <c r="Z214" s="12"/>
      <c r="AA214" s="12"/>
      <c r="AB214" s="12"/>
      <c r="AC214" s="12"/>
      <c r="AD214" s="12"/>
      <c r="AE214" s="12"/>
      <c r="AF214" s="1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</row>
    <row r="215" spans="1:50" s="27" customFormat="1" ht="10.5" customHeight="1" hidden="1" outlineLevel="1">
      <c r="A215" s="16"/>
      <c r="B215" s="16"/>
      <c r="C215" s="339"/>
      <c r="D215" s="14"/>
      <c r="E215" s="40"/>
      <c r="F215" s="15"/>
      <c r="G215" s="40"/>
      <c r="H215" s="40"/>
      <c r="I215" s="40"/>
      <c r="J215" s="40"/>
      <c r="K215" s="16"/>
      <c r="L215" s="14"/>
      <c r="M215" s="15"/>
      <c r="N215" s="15"/>
      <c r="O215" s="15"/>
      <c r="P215" s="15"/>
      <c r="Q215" s="15"/>
      <c r="R215" s="17"/>
      <c r="S215" s="42"/>
      <c r="T215" s="42"/>
      <c r="U215" s="19"/>
      <c r="V215" s="19"/>
      <c r="W215" s="20"/>
      <c r="X215" s="12"/>
      <c r="Y215" s="44"/>
      <c r="Z215" s="12"/>
      <c r="AA215" s="12"/>
      <c r="AB215" s="12"/>
      <c r="AC215" s="12"/>
      <c r="AD215" s="12"/>
      <c r="AE215" s="12"/>
      <c r="AF215" s="1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</row>
    <row r="216" spans="1:50" s="27" customFormat="1" ht="14.25" customHeight="1" hidden="1" outlineLevel="1">
      <c r="A216" s="16"/>
      <c r="B216" s="16"/>
      <c r="C216" s="339"/>
      <c r="D216" s="14"/>
      <c r="E216" s="40"/>
      <c r="F216" s="15"/>
      <c r="G216" s="40"/>
      <c r="H216" s="40"/>
      <c r="I216" s="40"/>
      <c r="J216" s="40"/>
      <c r="K216" s="16"/>
      <c r="L216" s="14"/>
      <c r="M216" s="15"/>
      <c r="N216" s="15"/>
      <c r="O216" s="15"/>
      <c r="P216" s="15"/>
      <c r="Q216" s="15"/>
      <c r="R216" s="17"/>
      <c r="S216" s="42"/>
      <c r="T216" s="42"/>
      <c r="U216" s="19"/>
      <c r="V216" s="19"/>
      <c r="W216" s="20"/>
      <c r="X216" s="12"/>
      <c r="Y216" s="44"/>
      <c r="Z216" s="12"/>
      <c r="AA216" s="12"/>
      <c r="AB216" s="12"/>
      <c r="AC216" s="12"/>
      <c r="AD216" s="12"/>
      <c r="AE216" s="12"/>
      <c r="AF216" s="1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</row>
    <row r="217" spans="1:50" s="32" customFormat="1" ht="9.75" collapsed="1">
      <c r="A217" s="313">
        <v>11</v>
      </c>
      <c r="B217" s="314"/>
      <c r="C217" s="314"/>
      <c r="D217" s="314"/>
      <c r="E217" s="314"/>
      <c r="F217" s="314"/>
      <c r="G217" s="314">
        <f>SUM(G200:G216)</f>
        <v>25</v>
      </c>
      <c r="H217" s="314">
        <f>SUM(H200:H216)</f>
        <v>73605.72</v>
      </c>
      <c r="I217" s="314">
        <f>SUM(I200:I202)</f>
        <v>0</v>
      </c>
      <c r="J217" s="314">
        <f>SUM(J200:J202)</f>
        <v>0</v>
      </c>
      <c r="K217" s="314"/>
      <c r="L217" s="315"/>
      <c r="M217" s="315"/>
      <c r="N217" s="315"/>
      <c r="O217" s="315"/>
      <c r="P217" s="315"/>
      <c r="Q217" s="315"/>
      <c r="R217" s="64"/>
      <c r="S217" s="64"/>
      <c r="T217" s="64"/>
      <c r="U217" s="64"/>
      <c r="V217" s="64"/>
      <c r="W217" s="64"/>
      <c r="X217" s="64"/>
      <c r="Y217" s="316"/>
      <c r="Z217" s="64"/>
      <c r="AA217" s="64"/>
      <c r="AB217" s="64"/>
      <c r="AC217" s="64"/>
      <c r="AD217" s="64"/>
      <c r="AE217" s="64"/>
      <c r="AF217" s="64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</row>
    <row r="218" spans="1:50" s="10" customFormat="1" ht="14.25">
      <c r="A218" s="307" t="s">
        <v>244</v>
      </c>
      <c r="B218" s="317"/>
      <c r="C218" s="317"/>
      <c r="D218" s="317"/>
      <c r="E218" s="317"/>
      <c r="F218" s="317"/>
      <c r="G218" s="317"/>
      <c r="H218" s="317"/>
      <c r="I218" s="317"/>
      <c r="J218" s="317"/>
      <c r="K218" s="317"/>
      <c r="L218" s="317"/>
      <c r="M218" s="317"/>
      <c r="N218" s="317"/>
      <c r="O218" s="317"/>
      <c r="P218" s="317"/>
      <c r="Q218" s="317"/>
      <c r="R218" s="317"/>
      <c r="S218" s="317"/>
      <c r="T218" s="317"/>
      <c r="U218" s="317"/>
      <c r="V218" s="317"/>
      <c r="W218" s="317"/>
      <c r="X218" s="317"/>
      <c r="Y218" s="317"/>
      <c r="Z218" s="317"/>
      <c r="AA218" s="317"/>
      <c r="AB218" s="317"/>
      <c r="AC218" s="317"/>
      <c r="AD218" s="317"/>
      <c r="AE218" s="317"/>
      <c r="AF218" s="318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</row>
    <row r="219" spans="1:50" s="10" customFormat="1" ht="69" customHeight="1" outlineLevel="1">
      <c r="A219" s="103" t="s">
        <v>0</v>
      </c>
      <c r="B219" s="80"/>
      <c r="C219" s="75" t="s">
        <v>287</v>
      </c>
      <c r="D219" s="111" t="s">
        <v>250</v>
      </c>
      <c r="E219" s="75">
        <v>286</v>
      </c>
      <c r="F219" s="103"/>
      <c r="G219" s="75">
        <v>0</v>
      </c>
      <c r="H219" s="75">
        <v>286</v>
      </c>
      <c r="I219" s="75"/>
      <c r="J219" s="103"/>
      <c r="K219" s="75">
        <v>796</v>
      </c>
      <c r="L219" s="75" t="s">
        <v>289</v>
      </c>
      <c r="M219" s="103"/>
      <c r="N219" s="103"/>
      <c r="O219" s="95">
        <v>1500</v>
      </c>
      <c r="P219" s="103"/>
      <c r="Q219" s="103"/>
      <c r="R219" s="109" t="s">
        <v>190</v>
      </c>
      <c r="S219" s="104">
        <f>E219*1%</f>
        <v>2.86</v>
      </c>
      <c r="T219" s="104">
        <f>E219*5%</f>
        <v>14.3</v>
      </c>
      <c r="U219" s="105" t="s">
        <v>167</v>
      </c>
      <c r="V219" s="105" t="s">
        <v>193</v>
      </c>
      <c r="W219" s="106" t="s">
        <v>169</v>
      </c>
      <c r="X219" s="105" t="s">
        <v>170</v>
      </c>
      <c r="Y219" s="114" t="s">
        <v>231</v>
      </c>
      <c r="Z219" s="88" t="s">
        <v>454</v>
      </c>
      <c r="AA219" s="19" t="s">
        <v>170</v>
      </c>
      <c r="AB219" s="19" t="s">
        <v>170</v>
      </c>
      <c r="AC219" s="19" t="s">
        <v>170</v>
      </c>
      <c r="AD219" s="19"/>
      <c r="AE219" s="19" t="s">
        <v>170</v>
      </c>
      <c r="AF219" s="19" t="s">
        <v>170</v>
      </c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</row>
    <row r="220" spans="1:50" s="10" customFormat="1" ht="66" customHeight="1" outlineLevel="1">
      <c r="A220" s="103" t="s">
        <v>1</v>
      </c>
      <c r="B220" s="80"/>
      <c r="C220" s="75" t="s">
        <v>288</v>
      </c>
      <c r="D220" s="111" t="s">
        <v>250</v>
      </c>
      <c r="E220" s="75">
        <v>337</v>
      </c>
      <c r="F220" s="103"/>
      <c r="G220" s="75">
        <v>0</v>
      </c>
      <c r="H220" s="75">
        <v>337</v>
      </c>
      <c r="I220" s="75"/>
      <c r="J220" s="103"/>
      <c r="K220" s="75">
        <v>796</v>
      </c>
      <c r="L220" s="75" t="s">
        <v>289</v>
      </c>
      <c r="M220" s="103"/>
      <c r="N220" s="103"/>
      <c r="O220" s="95">
        <v>30640</v>
      </c>
      <c r="P220" s="103"/>
      <c r="Q220" s="103"/>
      <c r="R220" s="109" t="s">
        <v>190</v>
      </c>
      <c r="S220" s="104">
        <f>E220*1%</f>
        <v>3.37</v>
      </c>
      <c r="T220" s="104">
        <f>E220*5%</f>
        <v>16.85</v>
      </c>
      <c r="U220" s="105" t="s">
        <v>167</v>
      </c>
      <c r="V220" s="105" t="s">
        <v>193</v>
      </c>
      <c r="W220" s="106" t="s">
        <v>169</v>
      </c>
      <c r="X220" s="105" t="s">
        <v>170</v>
      </c>
      <c r="Y220" s="114" t="s">
        <v>231</v>
      </c>
      <c r="Z220" s="88"/>
      <c r="AA220" s="19" t="s">
        <v>170</v>
      </c>
      <c r="AB220" s="19" t="s">
        <v>170</v>
      </c>
      <c r="AC220" s="19" t="s">
        <v>170</v>
      </c>
      <c r="AD220" s="19"/>
      <c r="AE220" s="19" t="s">
        <v>170</v>
      </c>
      <c r="AF220" s="19" t="s">
        <v>170</v>
      </c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</row>
    <row r="221" spans="1:50" s="72" customFormat="1" ht="70.5" customHeight="1" outlineLevel="1">
      <c r="A221" s="103" t="s">
        <v>2</v>
      </c>
      <c r="B221" s="80"/>
      <c r="C221" s="75" t="s">
        <v>356</v>
      </c>
      <c r="D221" s="75" t="s">
        <v>356</v>
      </c>
      <c r="E221" s="102">
        <v>120000</v>
      </c>
      <c r="F221" s="103" t="s">
        <v>377</v>
      </c>
      <c r="G221" s="75"/>
      <c r="H221" s="75">
        <v>120000</v>
      </c>
      <c r="I221" s="75"/>
      <c r="J221" s="103"/>
      <c r="K221" s="103" t="s">
        <v>368</v>
      </c>
      <c r="L221" s="100" t="s">
        <v>520</v>
      </c>
      <c r="M221" s="103" t="s">
        <v>372</v>
      </c>
      <c r="N221" s="103"/>
      <c r="O221" s="103" t="s">
        <v>372</v>
      </c>
      <c r="P221" s="103"/>
      <c r="Q221" s="103"/>
      <c r="R221" s="109" t="s">
        <v>190</v>
      </c>
      <c r="S221" s="105"/>
      <c r="T221" s="105"/>
      <c r="U221" s="105" t="s">
        <v>167</v>
      </c>
      <c r="V221" s="105" t="s">
        <v>193</v>
      </c>
      <c r="W221" s="106" t="s">
        <v>357</v>
      </c>
      <c r="X221" s="105" t="s">
        <v>170</v>
      </c>
      <c r="Y221" s="103" t="s">
        <v>170</v>
      </c>
      <c r="Z221" s="88"/>
      <c r="AA221" s="16" t="s">
        <v>170</v>
      </c>
      <c r="AB221" s="16" t="s">
        <v>170</v>
      </c>
      <c r="AC221" s="16" t="s">
        <v>170</v>
      </c>
      <c r="AD221" s="16"/>
      <c r="AE221" s="16" t="s">
        <v>170</v>
      </c>
      <c r="AF221" s="16" t="s">
        <v>170</v>
      </c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</row>
    <row r="222" spans="1:50" s="10" customFormat="1" ht="59.25" customHeight="1" outlineLevel="1">
      <c r="A222" s="103" t="s">
        <v>3</v>
      </c>
      <c r="B222" s="80"/>
      <c r="C222" s="75" t="s">
        <v>358</v>
      </c>
      <c r="D222" s="75" t="s">
        <v>358</v>
      </c>
      <c r="E222" s="75">
        <v>1650</v>
      </c>
      <c r="F222" s="103"/>
      <c r="G222" s="75"/>
      <c r="H222" s="75">
        <v>1650</v>
      </c>
      <c r="I222" s="311"/>
      <c r="J222" s="103"/>
      <c r="K222" s="103" t="s">
        <v>359</v>
      </c>
      <c r="L222" s="103" t="s">
        <v>360</v>
      </c>
      <c r="M222" s="336" t="str">
        <f>O222</f>
        <v>1400</v>
      </c>
      <c r="N222" s="103"/>
      <c r="O222" s="103" t="s">
        <v>370</v>
      </c>
      <c r="P222" s="103"/>
      <c r="Q222" s="103"/>
      <c r="R222" s="109" t="s">
        <v>190</v>
      </c>
      <c r="S222" s="105"/>
      <c r="T222" s="105"/>
      <c r="U222" s="105" t="s">
        <v>167</v>
      </c>
      <c r="V222" s="105" t="s">
        <v>193</v>
      </c>
      <c r="W222" s="106" t="s">
        <v>459</v>
      </c>
      <c r="X222" s="105" t="s">
        <v>170</v>
      </c>
      <c r="Y222" s="103" t="s">
        <v>170</v>
      </c>
      <c r="Z222" s="88"/>
      <c r="AA222" s="16" t="s">
        <v>170</v>
      </c>
      <c r="AB222" s="16" t="s">
        <v>170</v>
      </c>
      <c r="AC222" s="16" t="s">
        <v>170</v>
      </c>
      <c r="AD222" s="16"/>
      <c r="AE222" s="16" t="s">
        <v>170</v>
      </c>
      <c r="AF222" s="16" t="s">
        <v>170</v>
      </c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</row>
    <row r="223" spans="1:50" s="10" customFormat="1" ht="59.25" customHeight="1" outlineLevel="1">
      <c r="A223" s="103" t="s">
        <v>4</v>
      </c>
      <c r="B223" s="80"/>
      <c r="C223" s="75" t="s">
        <v>358</v>
      </c>
      <c r="D223" s="75" t="s">
        <v>358</v>
      </c>
      <c r="E223" s="75">
        <v>2200</v>
      </c>
      <c r="F223" s="103"/>
      <c r="G223" s="75"/>
      <c r="H223" s="75">
        <v>2200</v>
      </c>
      <c r="I223" s="311"/>
      <c r="J223" s="103"/>
      <c r="K223" s="103" t="s">
        <v>359</v>
      </c>
      <c r="L223" s="103" t="s">
        <v>360</v>
      </c>
      <c r="M223" s="336" t="str">
        <f>O223</f>
        <v>1300</v>
      </c>
      <c r="N223" s="103"/>
      <c r="O223" s="103" t="s">
        <v>369</v>
      </c>
      <c r="P223" s="103"/>
      <c r="Q223" s="103"/>
      <c r="R223" s="109" t="s">
        <v>190</v>
      </c>
      <c r="S223" s="105"/>
      <c r="T223" s="105"/>
      <c r="U223" s="105" t="s">
        <v>167</v>
      </c>
      <c r="V223" s="105" t="s">
        <v>193</v>
      </c>
      <c r="W223" s="106" t="s">
        <v>459</v>
      </c>
      <c r="X223" s="105" t="s">
        <v>170</v>
      </c>
      <c r="Y223" s="103" t="s">
        <v>170</v>
      </c>
      <c r="Z223" s="88"/>
      <c r="AA223" s="16" t="s">
        <v>170</v>
      </c>
      <c r="AB223" s="16" t="s">
        <v>170</v>
      </c>
      <c r="AC223" s="16" t="s">
        <v>170</v>
      </c>
      <c r="AD223" s="16"/>
      <c r="AE223" s="16" t="s">
        <v>170</v>
      </c>
      <c r="AF223" s="16" t="s">
        <v>170</v>
      </c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</row>
    <row r="224" spans="1:50" s="10" customFormat="1" ht="59.25" customHeight="1" outlineLevel="1">
      <c r="A224" s="103" t="s">
        <v>5</v>
      </c>
      <c r="B224" s="80"/>
      <c r="C224" s="75" t="s">
        <v>358</v>
      </c>
      <c r="D224" s="75" t="s">
        <v>358</v>
      </c>
      <c r="E224" s="75">
        <v>2200</v>
      </c>
      <c r="F224" s="103"/>
      <c r="G224" s="75"/>
      <c r="H224" s="75">
        <v>2200</v>
      </c>
      <c r="I224" s="311"/>
      <c r="J224" s="103"/>
      <c r="K224" s="103" t="s">
        <v>359</v>
      </c>
      <c r="L224" s="103" t="s">
        <v>360</v>
      </c>
      <c r="M224" s="336" t="str">
        <f>O224</f>
        <v>1600</v>
      </c>
      <c r="N224" s="103"/>
      <c r="O224" s="103" t="s">
        <v>371</v>
      </c>
      <c r="P224" s="103"/>
      <c r="Q224" s="103"/>
      <c r="R224" s="109" t="s">
        <v>190</v>
      </c>
      <c r="S224" s="105"/>
      <c r="T224" s="105"/>
      <c r="U224" s="105" t="s">
        <v>167</v>
      </c>
      <c r="V224" s="105" t="s">
        <v>193</v>
      </c>
      <c r="W224" s="106" t="s">
        <v>459</v>
      </c>
      <c r="X224" s="105" t="s">
        <v>170</v>
      </c>
      <c r="Y224" s="103" t="s">
        <v>170</v>
      </c>
      <c r="Z224" s="88"/>
      <c r="AA224" s="16" t="s">
        <v>170</v>
      </c>
      <c r="AB224" s="16" t="s">
        <v>170</v>
      </c>
      <c r="AC224" s="16" t="s">
        <v>170</v>
      </c>
      <c r="AD224" s="16"/>
      <c r="AE224" s="16" t="s">
        <v>170</v>
      </c>
      <c r="AF224" s="16" t="s">
        <v>170</v>
      </c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</row>
    <row r="225" spans="1:50" s="10" customFormat="1" ht="59.25" customHeight="1" outlineLevel="1">
      <c r="A225" s="103" t="s">
        <v>6</v>
      </c>
      <c r="B225" s="80"/>
      <c r="C225" s="75" t="s">
        <v>362</v>
      </c>
      <c r="D225" s="75" t="s">
        <v>362</v>
      </c>
      <c r="E225" s="101">
        <v>500</v>
      </c>
      <c r="F225" s="103"/>
      <c r="G225" s="75"/>
      <c r="H225" s="75">
        <v>500</v>
      </c>
      <c r="I225" s="75"/>
      <c r="J225" s="103"/>
      <c r="K225" s="103" t="s">
        <v>246</v>
      </c>
      <c r="L225" s="103" t="s">
        <v>247</v>
      </c>
      <c r="M225" s="103" t="s">
        <v>0</v>
      </c>
      <c r="N225" s="103"/>
      <c r="O225" s="103" t="s">
        <v>0</v>
      </c>
      <c r="P225" s="103"/>
      <c r="Q225" s="103"/>
      <c r="R225" s="109" t="s">
        <v>190</v>
      </c>
      <c r="S225" s="104">
        <f>E225*1%</f>
        <v>5</v>
      </c>
      <c r="T225" s="104">
        <f>E225*5%</f>
        <v>25</v>
      </c>
      <c r="U225" s="105" t="s">
        <v>167</v>
      </c>
      <c r="V225" s="105" t="s">
        <v>193</v>
      </c>
      <c r="W225" s="106" t="s">
        <v>169</v>
      </c>
      <c r="X225" s="105" t="s">
        <v>170</v>
      </c>
      <c r="Y225" s="114" t="s">
        <v>170</v>
      </c>
      <c r="Z225" s="88"/>
      <c r="AA225" s="19" t="s">
        <v>170</v>
      </c>
      <c r="AB225" s="19" t="s">
        <v>170</v>
      </c>
      <c r="AC225" s="19" t="s">
        <v>170</v>
      </c>
      <c r="AD225" s="19"/>
      <c r="AE225" s="19" t="s">
        <v>170</v>
      </c>
      <c r="AF225" s="19" t="s">
        <v>170</v>
      </c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</row>
    <row r="226" spans="1:50" s="78" customFormat="1" ht="59.25" customHeight="1" outlineLevel="1">
      <c r="A226" s="103" t="s">
        <v>7</v>
      </c>
      <c r="B226" s="80"/>
      <c r="C226" s="340" t="s">
        <v>365</v>
      </c>
      <c r="D226" s="75" t="s">
        <v>366</v>
      </c>
      <c r="E226" s="75">
        <v>400</v>
      </c>
      <c r="F226" s="103"/>
      <c r="G226" s="103"/>
      <c r="H226" s="75">
        <v>400</v>
      </c>
      <c r="I226" s="103"/>
      <c r="J226" s="103"/>
      <c r="K226" s="103" t="s">
        <v>246</v>
      </c>
      <c r="L226" s="103" t="s">
        <v>247</v>
      </c>
      <c r="M226" s="103" t="s">
        <v>0</v>
      </c>
      <c r="N226" s="103"/>
      <c r="O226" s="103" t="s">
        <v>0</v>
      </c>
      <c r="P226" s="103"/>
      <c r="Q226" s="103"/>
      <c r="R226" s="109" t="s">
        <v>190</v>
      </c>
      <c r="S226" s="104"/>
      <c r="T226" s="104"/>
      <c r="U226" s="105" t="s">
        <v>167</v>
      </c>
      <c r="V226" s="105" t="s">
        <v>193</v>
      </c>
      <c r="W226" s="106" t="s">
        <v>361</v>
      </c>
      <c r="X226" s="105" t="s">
        <v>170</v>
      </c>
      <c r="Y226" s="103" t="s">
        <v>170</v>
      </c>
      <c r="Z226" s="88"/>
      <c r="AA226" s="16" t="s">
        <v>170</v>
      </c>
      <c r="AB226" s="16" t="s">
        <v>170</v>
      </c>
      <c r="AC226" s="16" t="s">
        <v>170</v>
      </c>
      <c r="AD226" s="16"/>
      <c r="AE226" s="16" t="s">
        <v>170</v>
      </c>
      <c r="AF226" s="16" t="s">
        <v>170</v>
      </c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</row>
    <row r="227" spans="1:50" s="10" customFormat="1" ht="59.25" customHeight="1" outlineLevel="1">
      <c r="A227" s="103" t="s">
        <v>8</v>
      </c>
      <c r="B227" s="80"/>
      <c r="C227" s="319" t="s">
        <v>363</v>
      </c>
      <c r="D227" s="330" t="s">
        <v>367</v>
      </c>
      <c r="E227" s="75">
        <v>30</v>
      </c>
      <c r="F227" s="103"/>
      <c r="G227" s="103"/>
      <c r="H227" s="75">
        <v>30</v>
      </c>
      <c r="I227" s="103"/>
      <c r="J227" s="103"/>
      <c r="K227" s="103" t="s">
        <v>246</v>
      </c>
      <c r="L227" s="103" t="s">
        <v>247</v>
      </c>
      <c r="M227" s="103" t="s">
        <v>0</v>
      </c>
      <c r="N227" s="103"/>
      <c r="O227" s="103" t="s">
        <v>0</v>
      </c>
      <c r="P227" s="103"/>
      <c r="Q227" s="103"/>
      <c r="R227" s="109" t="s">
        <v>190</v>
      </c>
      <c r="S227" s="104"/>
      <c r="T227" s="104">
        <f>E227*5%</f>
        <v>1.5</v>
      </c>
      <c r="U227" s="105" t="s">
        <v>167</v>
      </c>
      <c r="V227" s="105" t="s">
        <v>193</v>
      </c>
      <c r="W227" s="106" t="s">
        <v>198</v>
      </c>
      <c r="X227" s="105" t="s">
        <v>170</v>
      </c>
      <c r="Y227" s="114" t="s">
        <v>170</v>
      </c>
      <c r="Z227" s="88"/>
      <c r="AA227" s="19" t="s">
        <v>170</v>
      </c>
      <c r="AB227" s="19" t="s">
        <v>170</v>
      </c>
      <c r="AC227" s="19" t="s">
        <v>170</v>
      </c>
      <c r="AD227" s="19"/>
      <c r="AE227" s="19" t="s">
        <v>170</v>
      </c>
      <c r="AF227" s="19" t="s">
        <v>170</v>
      </c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</row>
    <row r="228" spans="1:50" s="78" customFormat="1" ht="59.25" customHeight="1" outlineLevel="1">
      <c r="A228" s="103" t="s">
        <v>9</v>
      </c>
      <c r="B228" s="80"/>
      <c r="C228" s="75" t="s">
        <v>375</v>
      </c>
      <c r="D228" s="75" t="s">
        <v>375</v>
      </c>
      <c r="E228" s="75">
        <v>3312</v>
      </c>
      <c r="F228" s="103" t="s">
        <v>376</v>
      </c>
      <c r="G228" s="103"/>
      <c r="H228" s="75">
        <v>3312</v>
      </c>
      <c r="I228" s="103"/>
      <c r="J228" s="103"/>
      <c r="K228" s="103" t="s">
        <v>185</v>
      </c>
      <c r="L228" s="100" t="s">
        <v>451</v>
      </c>
      <c r="M228" s="103" t="s">
        <v>378</v>
      </c>
      <c r="N228" s="103"/>
      <c r="O228" s="103" t="s">
        <v>378</v>
      </c>
      <c r="P228" s="103"/>
      <c r="Q228" s="103"/>
      <c r="R228" s="109" t="s">
        <v>190</v>
      </c>
      <c r="S228" s="104"/>
      <c r="T228" s="104"/>
      <c r="U228" s="105" t="s">
        <v>167</v>
      </c>
      <c r="V228" s="105" t="s">
        <v>193</v>
      </c>
      <c r="W228" s="106" t="s">
        <v>459</v>
      </c>
      <c r="X228" s="105" t="s">
        <v>170</v>
      </c>
      <c r="Y228" s="103" t="s">
        <v>170</v>
      </c>
      <c r="Z228" s="88"/>
      <c r="AA228" s="16" t="s">
        <v>170</v>
      </c>
      <c r="AB228" s="16" t="s">
        <v>170</v>
      </c>
      <c r="AC228" s="16" t="s">
        <v>170</v>
      </c>
      <c r="AD228" s="16"/>
      <c r="AE228" s="16" t="s">
        <v>170</v>
      </c>
      <c r="AF228" s="16" t="s">
        <v>170</v>
      </c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</row>
    <row r="229" spans="1:50" s="78" customFormat="1" ht="59.25" customHeight="1" outlineLevel="1">
      <c r="A229" s="103" t="s">
        <v>10</v>
      </c>
      <c r="B229" s="80"/>
      <c r="C229" s="75" t="s">
        <v>375</v>
      </c>
      <c r="D229" s="75" t="s">
        <v>375</v>
      </c>
      <c r="E229" s="75">
        <v>730</v>
      </c>
      <c r="F229" s="103" t="s">
        <v>376</v>
      </c>
      <c r="G229" s="103"/>
      <c r="H229" s="75">
        <v>730</v>
      </c>
      <c r="I229" s="103"/>
      <c r="J229" s="103"/>
      <c r="K229" s="103" t="s">
        <v>185</v>
      </c>
      <c r="L229" s="100" t="s">
        <v>451</v>
      </c>
      <c r="M229" s="103" t="s">
        <v>379</v>
      </c>
      <c r="N229" s="103"/>
      <c r="O229" s="103" t="s">
        <v>379</v>
      </c>
      <c r="P229" s="103"/>
      <c r="Q229" s="103"/>
      <c r="R229" s="109" t="s">
        <v>190</v>
      </c>
      <c r="S229" s="104"/>
      <c r="T229" s="104"/>
      <c r="U229" s="105" t="s">
        <v>167</v>
      </c>
      <c r="V229" s="105" t="s">
        <v>193</v>
      </c>
      <c r="W229" s="106" t="s">
        <v>459</v>
      </c>
      <c r="X229" s="105" t="s">
        <v>170</v>
      </c>
      <c r="Y229" s="103" t="s">
        <v>170</v>
      </c>
      <c r="Z229" s="88"/>
      <c r="AA229" s="16" t="s">
        <v>170</v>
      </c>
      <c r="AB229" s="16" t="s">
        <v>170</v>
      </c>
      <c r="AC229" s="16" t="s">
        <v>170</v>
      </c>
      <c r="AD229" s="16"/>
      <c r="AE229" s="16" t="s">
        <v>170</v>
      </c>
      <c r="AF229" s="16" t="s">
        <v>170</v>
      </c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</row>
    <row r="230" spans="1:32" s="81" customFormat="1" ht="59.25" customHeight="1" outlineLevel="1">
      <c r="A230" s="103" t="s">
        <v>11</v>
      </c>
      <c r="B230" s="80"/>
      <c r="C230" s="115" t="s">
        <v>380</v>
      </c>
      <c r="D230" s="75" t="s">
        <v>250</v>
      </c>
      <c r="E230" s="75">
        <v>7820</v>
      </c>
      <c r="F230" s="103"/>
      <c r="G230" s="103"/>
      <c r="H230" s="75">
        <v>7820</v>
      </c>
      <c r="I230" s="103"/>
      <c r="J230" s="103"/>
      <c r="K230" s="103" t="s">
        <v>292</v>
      </c>
      <c r="L230" s="100" t="s">
        <v>293</v>
      </c>
      <c r="M230" s="103" t="s">
        <v>381</v>
      </c>
      <c r="N230" s="103"/>
      <c r="O230" s="103" t="s">
        <v>381</v>
      </c>
      <c r="P230" s="103"/>
      <c r="Q230" s="103"/>
      <c r="R230" s="109" t="s">
        <v>190</v>
      </c>
      <c r="S230" s="104">
        <f>E230*1%</f>
        <v>78.2</v>
      </c>
      <c r="T230" s="104">
        <f aca="true" t="shared" si="15" ref="T230:T242">E230*5%</f>
        <v>391</v>
      </c>
      <c r="U230" s="105" t="s">
        <v>167</v>
      </c>
      <c r="V230" s="105" t="s">
        <v>193</v>
      </c>
      <c r="W230" s="106" t="s">
        <v>169</v>
      </c>
      <c r="X230" s="105" t="s">
        <v>170</v>
      </c>
      <c r="Y230" s="114" t="s">
        <v>170</v>
      </c>
      <c r="Z230" s="88"/>
      <c r="AA230" s="19" t="s">
        <v>170</v>
      </c>
      <c r="AB230" s="19" t="s">
        <v>170</v>
      </c>
      <c r="AC230" s="19" t="s">
        <v>170</v>
      </c>
      <c r="AD230" s="19"/>
      <c r="AE230" s="19" t="s">
        <v>170</v>
      </c>
      <c r="AF230" s="19" t="s">
        <v>170</v>
      </c>
    </row>
    <row r="231" spans="1:32" s="81" customFormat="1" ht="66" customHeight="1" outlineLevel="1">
      <c r="A231" s="103" t="s">
        <v>12</v>
      </c>
      <c r="B231" s="80"/>
      <c r="C231" s="75" t="s">
        <v>382</v>
      </c>
      <c r="D231" s="75" t="s">
        <v>250</v>
      </c>
      <c r="E231" s="75">
        <v>950</v>
      </c>
      <c r="F231" s="103"/>
      <c r="G231" s="103"/>
      <c r="H231" s="75">
        <v>950</v>
      </c>
      <c r="I231" s="103"/>
      <c r="J231" s="103"/>
      <c r="K231" s="103" t="s">
        <v>292</v>
      </c>
      <c r="L231" s="100" t="s">
        <v>293</v>
      </c>
      <c r="M231" s="103" t="s">
        <v>383</v>
      </c>
      <c r="N231" s="103"/>
      <c r="O231" s="103" t="s">
        <v>383</v>
      </c>
      <c r="P231" s="103"/>
      <c r="Q231" s="103"/>
      <c r="R231" s="109" t="s">
        <v>190</v>
      </c>
      <c r="S231" s="104">
        <f>E231*1%</f>
        <v>9.5</v>
      </c>
      <c r="T231" s="104">
        <f t="shared" si="15"/>
        <v>47.5</v>
      </c>
      <c r="U231" s="105" t="s">
        <v>167</v>
      </c>
      <c r="V231" s="105" t="s">
        <v>193</v>
      </c>
      <c r="W231" s="106" t="s">
        <v>169</v>
      </c>
      <c r="X231" s="105" t="s">
        <v>170</v>
      </c>
      <c r="Y231" s="114" t="s">
        <v>170</v>
      </c>
      <c r="Z231" s="88"/>
      <c r="AA231" s="19" t="s">
        <v>170</v>
      </c>
      <c r="AB231" s="19" t="s">
        <v>170</v>
      </c>
      <c r="AC231" s="19" t="s">
        <v>170</v>
      </c>
      <c r="AD231" s="19"/>
      <c r="AE231" s="19" t="s">
        <v>170</v>
      </c>
      <c r="AF231" s="19" t="s">
        <v>170</v>
      </c>
    </row>
    <row r="232" spans="1:32" s="81" customFormat="1" ht="79.5" customHeight="1" outlineLevel="1">
      <c r="A232" s="103" t="s">
        <v>13</v>
      </c>
      <c r="B232" s="80"/>
      <c r="C232" s="75" t="s">
        <v>386</v>
      </c>
      <c r="D232" s="75" t="s">
        <v>250</v>
      </c>
      <c r="E232" s="75">
        <v>235</v>
      </c>
      <c r="F232" s="103"/>
      <c r="G232" s="103"/>
      <c r="H232" s="75">
        <v>235</v>
      </c>
      <c r="I232" s="103"/>
      <c r="J232" s="103"/>
      <c r="K232" s="75">
        <v>796</v>
      </c>
      <c r="L232" s="75" t="s">
        <v>289</v>
      </c>
      <c r="M232" s="103" t="s">
        <v>388</v>
      </c>
      <c r="N232" s="103"/>
      <c r="O232" s="103" t="s">
        <v>388</v>
      </c>
      <c r="P232" s="103"/>
      <c r="Q232" s="103"/>
      <c r="R232" s="109" t="s">
        <v>389</v>
      </c>
      <c r="S232" s="104"/>
      <c r="T232" s="104">
        <f t="shared" si="15"/>
        <v>11.75</v>
      </c>
      <c r="U232" s="105" t="s">
        <v>167</v>
      </c>
      <c r="V232" s="105" t="s">
        <v>193</v>
      </c>
      <c r="W232" s="106" t="s">
        <v>198</v>
      </c>
      <c r="X232" s="105" t="s">
        <v>170</v>
      </c>
      <c r="Y232" s="105" t="s">
        <v>170</v>
      </c>
      <c r="Z232" s="88"/>
      <c r="AA232" s="19" t="s">
        <v>170</v>
      </c>
      <c r="AB232" s="19" t="s">
        <v>170</v>
      </c>
      <c r="AC232" s="19" t="s">
        <v>170</v>
      </c>
      <c r="AD232" s="19"/>
      <c r="AE232" s="19" t="s">
        <v>170</v>
      </c>
      <c r="AF232" s="19" t="s">
        <v>170</v>
      </c>
    </row>
    <row r="233" spans="1:32" s="81" customFormat="1" ht="52.5" customHeight="1" outlineLevel="1">
      <c r="A233" s="103" t="s">
        <v>14</v>
      </c>
      <c r="B233" s="80"/>
      <c r="C233" s="75" t="s">
        <v>390</v>
      </c>
      <c r="D233" s="75" t="s">
        <v>250</v>
      </c>
      <c r="E233" s="75">
        <v>262</v>
      </c>
      <c r="F233" s="103"/>
      <c r="G233" s="103"/>
      <c r="H233" s="75">
        <v>262</v>
      </c>
      <c r="I233" s="103"/>
      <c r="J233" s="103"/>
      <c r="K233" s="103" t="s">
        <v>391</v>
      </c>
      <c r="L233" s="100" t="s">
        <v>452</v>
      </c>
      <c r="M233" s="103" t="s">
        <v>392</v>
      </c>
      <c r="N233" s="103"/>
      <c r="O233" s="103" t="s">
        <v>393</v>
      </c>
      <c r="P233" s="103"/>
      <c r="Q233" s="103"/>
      <c r="R233" s="109" t="s">
        <v>190</v>
      </c>
      <c r="S233" s="104">
        <f>E233*1%</f>
        <v>2.62</v>
      </c>
      <c r="T233" s="104">
        <f t="shared" si="15"/>
        <v>13.100000000000001</v>
      </c>
      <c r="U233" s="105" t="s">
        <v>167</v>
      </c>
      <c r="V233" s="105" t="s">
        <v>193</v>
      </c>
      <c r="W233" s="106" t="s">
        <v>169</v>
      </c>
      <c r="X233" s="105" t="s">
        <v>170</v>
      </c>
      <c r="Y233" s="105" t="s">
        <v>231</v>
      </c>
      <c r="Z233" s="88"/>
      <c r="AA233" s="19" t="s">
        <v>170</v>
      </c>
      <c r="AB233" s="19" t="s">
        <v>170</v>
      </c>
      <c r="AC233" s="19" t="s">
        <v>170</v>
      </c>
      <c r="AD233" s="19"/>
      <c r="AE233" s="19" t="s">
        <v>170</v>
      </c>
      <c r="AF233" s="19" t="s">
        <v>170</v>
      </c>
    </row>
    <row r="234" spans="1:50" s="10" customFormat="1" ht="59.25" customHeight="1" outlineLevel="1">
      <c r="A234" s="103" t="s">
        <v>15</v>
      </c>
      <c r="B234" s="80"/>
      <c r="C234" s="75" t="s">
        <v>394</v>
      </c>
      <c r="D234" s="75" t="s">
        <v>250</v>
      </c>
      <c r="E234" s="75">
        <f>8946+563+6084</f>
        <v>15593</v>
      </c>
      <c r="F234" s="103"/>
      <c r="G234" s="103"/>
      <c r="H234" s="75">
        <f>8946+563+6084</f>
        <v>15593</v>
      </c>
      <c r="I234" s="103"/>
      <c r="J234" s="103"/>
      <c r="K234" s="103" t="s">
        <v>396</v>
      </c>
      <c r="L234" s="103" t="s">
        <v>395</v>
      </c>
      <c r="M234" s="312">
        <f>224000+13300+156000</f>
        <v>393300</v>
      </c>
      <c r="N234" s="336"/>
      <c r="O234" s="336">
        <f>M234</f>
        <v>393300</v>
      </c>
      <c r="P234" s="336"/>
      <c r="Q234" s="103"/>
      <c r="R234" s="109" t="s">
        <v>190</v>
      </c>
      <c r="S234" s="104">
        <f>E234*1%</f>
        <v>155.93</v>
      </c>
      <c r="T234" s="104">
        <f t="shared" si="15"/>
        <v>779.6500000000001</v>
      </c>
      <c r="U234" s="105" t="s">
        <v>167</v>
      </c>
      <c r="V234" s="105" t="s">
        <v>193</v>
      </c>
      <c r="W234" s="106" t="s">
        <v>169</v>
      </c>
      <c r="X234" s="105" t="s">
        <v>170</v>
      </c>
      <c r="Y234" s="105" t="s">
        <v>231</v>
      </c>
      <c r="Z234" s="88"/>
      <c r="AA234" s="19" t="s">
        <v>170</v>
      </c>
      <c r="AB234" s="19" t="s">
        <v>170</v>
      </c>
      <c r="AC234" s="19" t="s">
        <v>170</v>
      </c>
      <c r="AD234" s="19"/>
      <c r="AE234" s="19" t="s">
        <v>170</v>
      </c>
      <c r="AF234" s="19" t="s">
        <v>170</v>
      </c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</row>
    <row r="235" spans="1:50" s="10" customFormat="1" ht="59.25" customHeight="1" outlineLevel="1">
      <c r="A235" s="103" t="s">
        <v>16</v>
      </c>
      <c r="B235" s="80"/>
      <c r="C235" s="75" t="s">
        <v>398</v>
      </c>
      <c r="D235" s="75" t="s">
        <v>250</v>
      </c>
      <c r="E235" s="75">
        <v>560</v>
      </c>
      <c r="F235" s="103"/>
      <c r="G235" s="103"/>
      <c r="H235" s="75">
        <v>560</v>
      </c>
      <c r="I235" s="103"/>
      <c r="J235" s="103"/>
      <c r="K235" s="103" t="s">
        <v>246</v>
      </c>
      <c r="L235" s="103" t="s">
        <v>247</v>
      </c>
      <c r="M235" s="312">
        <v>1</v>
      </c>
      <c r="N235" s="336"/>
      <c r="O235" s="336">
        <v>1</v>
      </c>
      <c r="P235" s="336"/>
      <c r="Q235" s="103"/>
      <c r="R235" s="109" t="s">
        <v>190</v>
      </c>
      <c r="S235" s="104">
        <f>E235*1%</f>
        <v>5.6000000000000005</v>
      </c>
      <c r="T235" s="104">
        <f t="shared" si="15"/>
        <v>28</v>
      </c>
      <c r="U235" s="105" t="s">
        <v>167</v>
      </c>
      <c r="V235" s="105" t="s">
        <v>193</v>
      </c>
      <c r="W235" s="106" t="s">
        <v>169</v>
      </c>
      <c r="X235" s="105" t="s">
        <v>170</v>
      </c>
      <c r="Y235" s="105" t="s">
        <v>170</v>
      </c>
      <c r="Z235" s="88" t="s">
        <v>454</v>
      </c>
      <c r="AA235" s="19" t="s">
        <v>170</v>
      </c>
      <c r="AB235" s="19" t="s">
        <v>170</v>
      </c>
      <c r="AC235" s="19" t="s">
        <v>170</v>
      </c>
      <c r="AD235" s="19"/>
      <c r="AE235" s="19" t="s">
        <v>170</v>
      </c>
      <c r="AF235" s="19" t="s">
        <v>170</v>
      </c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</row>
    <row r="236" spans="1:50" s="10" customFormat="1" ht="59.25" customHeight="1" outlineLevel="1">
      <c r="A236" s="103" t="s">
        <v>17</v>
      </c>
      <c r="B236" s="80"/>
      <c r="C236" s="75" t="s">
        <v>399</v>
      </c>
      <c r="D236" s="75" t="s">
        <v>250</v>
      </c>
      <c r="E236" s="75">
        <v>24</v>
      </c>
      <c r="F236" s="103"/>
      <c r="G236" s="103"/>
      <c r="H236" s="75">
        <v>24</v>
      </c>
      <c r="I236" s="103"/>
      <c r="J236" s="103"/>
      <c r="K236" s="103" t="s">
        <v>246</v>
      </c>
      <c r="L236" s="103" t="s">
        <v>247</v>
      </c>
      <c r="M236" s="312">
        <v>1</v>
      </c>
      <c r="N236" s="336"/>
      <c r="O236" s="336">
        <v>1</v>
      </c>
      <c r="P236" s="336"/>
      <c r="Q236" s="103"/>
      <c r="R236" s="109" t="s">
        <v>190</v>
      </c>
      <c r="S236" s="104"/>
      <c r="T236" s="104">
        <f t="shared" si="15"/>
        <v>1.2000000000000002</v>
      </c>
      <c r="U236" s="105" t="s">
        <v>167</v>
      </c>
      <c r="V236" s="105" t="s">
        <v>193</v>
      </c>
      <c r="W236" s="106" t="s">
        <v>198</v>
      </c>
      <c r="X236" s="105" t="s">
        <v>170</v>
      </c>
      <c r="Y236" s="105" t="s">
        <v>170</v>
      </c>
      <c r="Z236" s="88" t="s">
        <v>454</v>
      </c>
      <c r="AA236" s="19" t="s">
        <v>170</v>
      </c>
      <c r="AB236" s="19" t="s">
        <v>170</v>
      </c>
      <c r="AC236" s="19" t="s">
        <v>170</v>
      </c>
      <c r="AD236" s="19"/>
      <c r="AE236" s="19" t="s">
        <v>170</v>
      </c>
      <c r="AF236" s="19" t="s">
        <v>170</v>
      </c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</row>
    <row r="237" spans="1:50" s="10" customFormat="1" ht="59.25" customHeight="1" outlineLevel="1">
      <c r="A237" s="103" t="s">
        <v>18</v>
      </c>
      <c r="B237" s="80"/>
      <c r="C237" s="75" t="s">
        <v>400</v>
      </c>
      <c r="D237" s="75" t="s">
        <v>250</v>
      </c>
      <c r="E237" s="75">
        <v>74</v>
      </c>
      <c r="F237" s="103"/>
      <c r="G237" s="103"/>
      <c r="H237" s="75">
        <v>74</v>
      </c>
      <c r="I237" s="103"/>
      <c r="J237" s="103"/>
      <c r="K237" s="103" t="s">
        <v>246</v>
      </c>
      <c r="L237" s="103" t="s">
        <v>247</v>
      </c>
      <c r="M237" s="312">
        <v>1</v>
      </c>
      <c r="N237" s="336"/>
      <c r="O237" s="336">
        <v>1</v>
      </c>
      <c r="P237" s="336"/>
      <c r="Q237" s="103"/>
      <c r="R237" s="109" t="s">
        <v>190</v>
      </c>
      <c r="S237" s="104"/>
      <c r="T237" s="104">
        <f t="shared" si="15"/>
        <v>3.7</v>
      </c>
      <c r="U237" s="105" t="s">
        <v>167</v>
      </c>
      <c r="V237" s="105" t="s">
        <v>193</v>
      </c>
      <c r="W237" s="106" t="s">
        <v>198</v>
      </c>
      <c r="X237" s="105" t="s">
        <v>170</v>
      </c>
      <c r="Y237" s="105" t="s">
        <v>170</v>
      </c>
      <c r="Z237" s="88" t="s">
        <v>454</v>
      </c>
      <c r="AA237" s="19" t="s">
        <v>170</v>
      </c>
      <c r="AB237" s="19" t="s">
        <v>170</v>
      </c>
      <c r="AC237" s="19" t="s">
        <v>170</v>
      </c>
      <c r="AD237" s="19"/>
      <c r="AE237" s="19" t="s">
        <v>170</v>
      </c>
      <c r="AF237" s="19" t="s">
        <v>170</v>
      </c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</row>
    <row r="238" spans="1:50" s="10" customFormat="1" ht="59.25" customHeight="1" outlineLevel="1">
      <c r="A238" s="103" t="s">
        <v>19</v>
      </c>
      <c r="B238" s="80"/>
      <c r="C238" s="75" t="s">
        <v>401</v>
      </c>
      <c r="D238" s="75" t="s">
        <v>250</v>
      </c>
      <c r="E238" s="75">
        <v>7</v>
      </c>
      <c r="F238" s="103"/>
      <c r="G238" s="103"/>
      <c r="H238" s="75">
        <v>7</v>
      </c>
      <c r="I238" s="103"/>
      <c r="J238" s="103"/>
      <c r="K238" s="103" t="s">
        <v>246</v>
      </c>
      <c r="L238" s="103" t="s">
        <v>247</v>
      </c>
      <c r="M238" s="312">
        <v>1</v>
      </c>
      <c r="N238" s="336"/>
      <c r="O238" s="336">
        <v>1</v>
      </c>
      <c r="P238" s="336"/>
      <c r="Q238" s="103"/>
      <c r="R238" s="109" t="s">
        <v>190</v>
      </c>
      <c r="S238" s="104"/>
      <c r="T238" s="104">
        <f t="shared" si="15"/>
        <v>0.35000000000000003</v>
      </c>
      <c r="U238" s="105" t="s">
        <v>167</v>
      </c>
      <c r="V238" s="105" t="s">
        <v>193</v>
      </c>
      <c r="W238" s="106" t="s">
        <v>198</v>
      </c>
      <c r="X238" s="105" t="s">
        <v>170</v>
      </c>
      <c r="Y238" s="105" t="s">
        <v>170</v>
      </c>
      <c r="Z238" s="88" t="s">
        <v>454</v>
      </c>
      <c r="AA238" s="19" t="s">
        <v>170</v>
      </c>
      <c r="AB238" s="19" t="s">
        <v>170</v>
      </c>
      <c r="AC238" s="19" t="s">
        <v>170</v>
      </c>
      <c r="AD238" s="19"/>
      <c r="AE238" s="19" t="s">
        <v>170</v>
      </c>
      <c r="AF238" s="19" t="s">
        <v>170</v>
      </c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</row>
    <row r="239" spans="1:50" s="79" customFormat="1" ht="127.5">
      <c r="A239" s="341">
        <v>21</v>
      </c>
      <c r="B239" s="166"/>
      <c r="C239" s="75" t="s">
        <v>403</v>
      </c>
      <c r="D239" s="75" t="s">
        <v>250</v>
      </c>
      <c r="E239" s="75">
        <v>350</v>
      </c>
      <c r="F239" s="75"/>
      <c r="G239" s="75"/>
      <c r="H239" s="75">
        <v>350</v>
      </c>
      <c r="I239" s="75"/>
      <c r="J239" s="75"/>
      <c r="K239" s="75">
        <v>876</v>
      </c>
      <c r="L239" s="75" t="s">
        <v>247</v>
      </c>
      <c r="M239" s="75">
        <v>1</v>
      </c>
      <c r="N239" s="75"/>
      <c r="O239" s="75">
        <v>1</v>
      </c>
      <c r="P239" s="75"/>
      <c r="Q239" s="75"/>
      <c r="R239" s="109" t="s">
        <v>190</v>
      </c>
      <c r="S239" s="104"/>
      <c r="T239" s="104">
        <f t="shared" si="15"/>
        <v>17.5</v>
      </c>
      <c r="U239" s="105" t="s">
        <v>167</v>
      </c>
      <c r="V239" s="105" t="s">
        <v>193</v>
      </c>
      <c r="W239" s="106" t="s">
        <v>198</v>
      </c>
      <c r="X239" s="105" t="s">
        <v>170</v>
      </c>
      <c r="Y239" s="105" t="s">
        <v>170</v>
      </c>
      <c r="Z239" s="88" t="s">
        <v>454</v>
      </c>
      <c r="AA239" s="19" t="s">
        <v>170</v>
      </c>
      <c r="AB239" s="19" t="s">
        <v>170</v>
      </c>
      <c r="AC239" s="19" t="s">
        <v>170</v>
      </c>
      <c r="AD239" s="19"/>
      <c r="AE239" s="19" t="s">
        <v>170</v>
      </c>
      <c r="AF239" s="19" t="s">
        <v>170</v>
      </c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</row>
    <row r="240" spans="1:50" s="10" customFormat="1" ht="114" customHeight="1" outlineLevel="1">
      <c r="A240" s="103" t="s">
        <v>21</v>
      </c>
      <c r="B240" s="80"/>
      <c r="C240" s="75" t="s">
        <v>404</v>
      </c>
      <c r="D240" s="75" t="s">
        <v>406</v>
      </c>
      <c r="E240" s="75">
        <v>350</v>
      </c>
      <c r="F240" s="103"/>
      <c r="G240" s="103"/>
      <c r="H240" s="75">
        <v>350</v>
      </c>
      <c r="I240" s="103"/>
      <c r="J240" s="103"/>
      <c r="K240" s="75">
        <v>876</v>
      </c>
      <c r="L240" s="75" t="s">
        <v>247</v>
      </c>
      <c r="M240" s="312">
        <v>1</v>
      </c>
      <c r="N240" s="336"/>
      <c r="O240" s="336">
        <v>1</v>
      </c>
      <c r="P240" s="336"/>
      <c r="Q240" s="103"/>
      <c r="R240" s="109" t="s">
        <v>190</v>
      </c>
      <c r="S240" s="104"/>
      <c r="T240" s="104">
        <f t="shared" si="15"/>
        <v>17.5</v>
      </c>
      <c r="U240" s="105" t="s">
        <v>167</v>
      </c>
      <c r="V240" s="105" t="s">
        <v>193</v>
      </c>
      <c r="W240" s="106" t="s">
        <v>198</v>
      </c>
      <c r="X240" s="105" t="s">
        <v>170</v>
      </c>
      <c r="Y240" s="105" t="s">
        <v>170</v>
      </c>
      <c r="Z240" s="88"/>
      <c r="AA240" s="19" t="s">
        <v>170</v>
      </c>
      <c r="AB240" s="19" t="s">
        <v>170</v>
      </c>
      <c r="AC240" s="19" t="s">
        <v>170</v>
      </c>
      <c r="AD240" s="19"/>
      <c r="AE240" s="19" t="s">
        <v>170</v>
      </c>
      <c r="AF240" s="19" t="s">
        <v>170</v>
      </c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</row>
    <row r="241" spans="1:50" s="10" customFormat="1" ht="114" customHeight="1" outlineLevel="1">
      <c r="A241" s="103" t="s">
        <v>47</v>
      </c>
      <c r="B241" s="80"/>
      <c r="C241" s="75" t="s">
        <v>405</v>
      </c>
      <c r="D241" s="75" t="s">
        <v>406</v>
      </c>
      <c r="E241" s="75">
        <v>100</v>
      </c>
      <c r="F241" s="103"/>
      <c r="G241" s="103"/>
      <c r="H241" s="75">
        <v>100</v>
      </c>
      <c r="I241" s="103"/>
      <c r="J241" s="103"/>
      <c r="K241" s="75">
        <v>876</v>
      </c>
      <c r="L241" s="75" t="s">
        <v>247</v>
      </c>
      <c r="M241" s="103" t="s">
        <v>0</v>
      </c>
      <c r="N241" s="103"/>
      <c r="O241" s="103" t="s">
        <v>0</v>
      </c>
      <c r="P241" s="103"/>
      <c r="Q241" s="103"/>
      <c r="R241" s="109" t="s">
        <v>190</v>
      </c>
      <c r="S241" s="104"/>
      <c r="T241" s="104">
        <f t="shared" si="15"/>
        <v>5</v>
      </c>
      <c r="U241" s="105" t="s">
        <v>167</v>
      </c>
      <c r="V241" s="105" t="s">
        <v>193</v>
      </c>
      <c r="W241" s="106" t="s">
        <v>198</v>
      </c>
      <c r="X241" s="105" t="s">
        <v>170</v>
      </c>
      <c r="Y241" s="105" t="s">
        <v>170</v>
      </c>
      <c r="Z241" s="88"/>
      <c r="AA241" s="19" t="s">
        <v>170</v>
      </c>
      <c r="AB241" s="19" t="s">
        <v>170</v>
      </c>
      <c r="AC241" s="19" t="s">
        <v>170</v>
      </c>
      <c r="AD241" s="19"/>
      <c r="AE241" s="19" t="s">
        <v>170</v>
      </c>
      <c r="AF241" s="19" t="s">
        <v>170</v>
      </c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</row>
    <row r="242" spans="1:50" s="10" customFormat="1" ht="70.5" customHeight="1" outlineLevel="1">
      <c r="A242" s="103" t="s">
        <v>48</v>
      </c>
      <c r="B242" s="80"/>
      <c r="C242" s="75" t="s">
        <v>407</v>
      </c>
      <c r="D242" s="75" t="s">
        <v>250</v>
      </c>
      <c r="E242" s="103" t="s">
        <v>408</v>
      </c>
      <c r="F242" s="103"/>
      <c r="G242" s="103"/>
      <c r="H242" s="101">
        <v>150</v>
      </c>
      <c r="I242" s="103"/>
      <c r="J242" s="103"/>
      <c r="K242" s="103" t="s">
        <v>246</v>
      </c>
      <c r="L242" s="103" t="s">
        <v>247</v>
      </c>
      <c r="M242" s="103" t="s">
        <v>0</v>
      </c>
      <c r="N242" s="103"/>
      <c r="O242" s="103" t="s">
        <v>0</v>
      </c>
      <c r="P242" s="103"/>
      <c r="Q242" s="103"/>
      <c r="R242" s="109" t="s">
        <v>190</v>
      </c>
      <c r="S242" s="104"/>
      <c r="T242" s="104">
        <f t="shared" si="15"/>
        <v>7.5</v>
      </c>
      <c r="U242" s="105" t="s">
        <v>167</v>
      </c>
      <c r="V242" s="105" t="s">
        <v>193</v>
      </c>
      <c r="W242" s="106" t="s">
        <v>198</v>
      </c>
      <c r="X242" s="105" t="s">
        <v>170</v>
      </c>
      <c r="Y242" s="105" t="s">
        <v>170</v>
      </c>
      <c r="Z242" s="88"/>
      <c r="AA242" s="19" t="s">
        <v>170</v>
      </c>
      <c r="AB242" s="19" t="s">
        <v>170</v>
      </c>
      <c r="AC242" s="19" t="s">
        <v>170</v>
      </c>
      <c r="AD242" s="19"/>
      <c r="AE242" s="19" t="s">
        <v>170</v>
      </c>
      <c r="AF242" s="19" t="s">
        <v>170</v>
      </c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</row>
    <row r="243" spans="1:50" s="10" customFormat="1" ht="19.5" customHeight="1" hidden="1" outlineLevel="1">
      <c r="A243" s="80"/>
      <c r="B243" s="80"/>
      <c r="C243" s="88"/>
      <c r="D243" s="88"/>
      <c r="E243" s="80"/>
      <c r="F243" s="80"/>
      <c r="G243" s="80"/>
      <c r="H243" s="80"/>
      <c r="I243" s="80"/>
      <c r="J243" s="80"/>
      <c r="K243" s="80"/>
      <c r="L243" s="16"/>
      <c r="M243" s="16"/>
      <c r="N243" s="16"/>
      <c r="O243" s="16"/>
      <c r="P243" s="16"/>
      <c r="Q243" s="16"/>
      <c r="R243" s="19"/>
      <c r="S243" s="19"/>
      <c r="T243" s="19"/>
      <c r="U243" s="19"/>
      <c r="V243" s="19"/>
      <c r="W243" s="19"/>
      <c r="X243" s="19"/>
      <c r="Y243" s="321"/>
      <c r="Z243" s="19"/>
      <c r="AA243" s="19"/>
      <c r="AB243" s="19"/>
      <c r="AC243" s="19"/>
      <c r="AD243" s="19"/>
      <c r="AE243" s="19"/>
      <c r="AF243" s="19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</row>
    <row r="244" spans="1:50" s="10" customFormat="1" ht="19.5" customHeight="1" hidden="1" outlineLevel="1">
      <c r="A244" s="80"/>
      <c r="B244" s="80"/>
      <c r="C244" s="88"/>
      <c r="D244" s="88"/>
      <c r="E244" s="80"/>
      <c r="F244" s="80"/>
      <c r="G244" s="80"/>
      <c r="H244" s="80"/>
      <c r="I244" s="80"/>
      <c r="J244" s="80"/>
      <c r="K244" s="80"/>
      <c r="L244" s="16"/>
      <c r="M244" s="16"/>
      <c r="N244" s="16"/>
      <c r="O244" s="16"/>
      <c r="P244" s="16"/>
      <c r="Q244" s="16"/>
      <c r="R244" s="19"/>
      <c r="S244" s="19"/>
      <c r="T244" s="19"/>
      <c r="U244" s="19"/>
      <c r="V244" s="19"/>
      <c r="W244" s="19"/>
      <c r="X244" s="19"/>
      <c r="Y244" s="321"/>
      <c r="Z244" s="19"/>
      <c r="AA244" s="19"/>
      <c r="AB244" s="19"/>
      <c r="AC244" s="19"/>
      <c r="AD244" s="19"/>
      <c r="AE244" s="19"/>
      <c r="AF244" s="19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</row>
    <row r="245" spans="1:50" s="10" customFormat="1" ht="19.5" customHeight="1" hidden="1" outlineLevel="1">
      <c r="A245" s="80"/>
      <c r="B245" s="80"/>
      <c r="C245" s="88"/>
      <c r="D245" s="88"/>
      <c r="E245" s="80"/>
      <c r="F245" s="80"/>
      <c r="G245" s="80"/>
      <c r="H245" s="80"/>
      <c r="I245" s="80"/>
      <c r="J245" s="80"/>
      <c r="K245" s="80"/>
      <c r="L245" s="16"/>
      <c r="M245" s="16"/>
      <c r="N245" s="16"/>
      <c r="O245" s="16"/>
      <c r="P245" s="16"/>
      <c r="Q245" s="16"/>
      <c r="R245" s="19"/>
      <c r="S245" s="19"/>
      <c r="T245" s="19"/>
      <c r="U245" s="19"/>
      <c r="V245" s="19"/>
      <c r="W245" s="19"/>
      <c r="X245" s="19"/>
      <c r="Y245" s="321"/>
      <c r="Z245" s="19"/>
      <c r="AA245" s="19"/>
      <c r="AB245" s="19"/>
      <c r="AC245" s="19"/>
      <c r="AD245" s="19"/>
      <c r="AE245" s="19"/>
      <c r="AF245" s="19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</row>
    <row r="246" spans="1:50" s="10" customFormat="1" ht="19.5" customHeight="1" hidden="1" outlineLevel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16"/>
      <c r="M246" s="16"/>
      <c r="N246" s="16"/>
      <c r="O246" s="16"/>
      <c r="P246" s="16"/>
      <c r="Q246" s="16"/>
      <c r="R246" s="19"/>
      <c r="S246" s="19"/>
      <c r="T246" s="19"/>
      <c r="U246" s="19"/>
      <c r="V246" s="19"/>
      <c r="W246" s="19"/>
      <c r="X246" s="19"/>
      <c r="Y246" s="321"/>
      <c r="Z246" s="19"/>
      <c r="AA246" s="19"/>
      <c r="AB246" s="19"/>
      <c r="AC246" s="19"/>
      <c r="AD246" s="19"/>
      <c r="AE246" s="19"/>
      <c r="AF246" s="19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</row>
    <row r="247" spans="1:50" s="32" customFormat="1" ht="9.75" collapsed="1">
      <c r="A247" s="313">
        <v>24</v>
      </c>
      <c r="B247" s="314"/>
      <c r="C247" s="314"/>
      <c r="D247" s="314"/>
      <c r="E247" s="314"/>
      <c r="F247" s="314"/>
      <c r="G247" s="314">
        <f>SUM(G219:G246)</f>
        <v>0</v>
      </c>
      <c r="H247" s="314">
        <f>SUM(H219:H246)</f>
        <v>158120</v>
      </c>
      <c r="I247" s="314">
        <f>SUM(I219:I246)</f>
        <v>0</v>
      </c>
      <c r="J247" s="314">
        <f>SUM(J219:J246)</f>
        <v>0</v>
      </c>
      <c r="K247" s="314"/>
      <c r="L247" s="315"/>
      <c r="M247" s="315"/>
      <c r="N247" s="315"/>
      <c r="O247" s="315"/>
      <c r="P247" s="315"/>
      <c r="Q247" s="315"/>
      <c r="R247" s="64"/>
      <c r="S247" s="64"/>
      <c r="T247" s="64"/>
      <c r="U247" s="64"/>
      <c r="V247" s="64"/>
      <c r="W247" s="64"/>
      <c r="X247" s="64"/>
      <c r="Y247" s="316"/>
      <c r="Z247" s="64"/>
      <c r="AA247" s="64"/>
      <c r="AB247" s="64"/>
      <c r="AC247" s="64"/>
      <c r="AD247" s="64"/>
      <c r="AE247" s="64"/>
      <c r="AF247" s="64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</row>
    <row r="248" spans="1:50" s="33" customFormat="1" ht="12.75">
      <c r="A248" s="342">
        <f>A43+A58+A75+A97+A118+A141+A152+A163+A184+A198+A217+A247</f>
        <v>149</v>
      </c>
      <c r="B248" s="166"/>
      <c r="C248" s="166"/>
      <c r="D248" s="116"/>
      <c r="E248" s="342"/>
      <c r="F248" s="342"/>
      <c r="G248" s="342">
        <f>G43+G58+G75+G97+G118+G141+G152+G163+G184+G198+G217+G247</f>
        <v>189971.216</v>
      </c>
      <c r="H248" s="342">
        <f>H43+H58+H75+H97+H118+H141+H152+H163+H184+H198+H217+H247</f>
        <v>243895.86</v>
      </c>
      <c r="I248" s="342">
        <f>I43+I58+I75+I97+I118+I141+I152+I163+I184+I198+I217+I247</f>
        <v>12043</v>
      </c>
      <c r="J248" s="342">
        <f>J43+J58+J75+J97+J118+J141+J152+J163+J184+J198+J217+J247</f>
        <v>37403</v>
      </c>
      <c r="K248" s="166"/>
      <c r="L248" s="66"/>
      <c r="M248" s="325"/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66"/>
      <c r="Y248" s="66"/>
      <c r="Z248" s="66"/>
      <c r="AA248" s="325"/>
      <c r="AB248" s="66"/>
      <c r="AC248" s="325"/>
      <c r="AD248" s="325"/>
      <c r="AE248" s="66"/>
      <c r="AF248" s="66"/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</row>
    <row r="249" spans="3:6" ht="12.75">
      <c r="C249" s="163" t="s">
        <v>421</v>
      </c>
      <c r="F249" s="343">
        <f>G248-G36-G37-G38-G39-G78-G221-G222-G223-G224-G226-G228-G229</f>
        <v>179200.716</v>
      </c>
    </row>
    <row r="250" spans="1:10" ht="12.75">
      <c r="A250" s="343">
        <f>F250-G250</f>
        <v>-137.03260000000228</v>
      </c>
      <c r="B250" s="344"/>
      <c r="C250" s="163" t="s">
        <v>354</v>
      </c>
      <c r="E250" s="345">
        <v>0.15</v>
      </c>
      <c r="F250" s="343">
        <f>F249*E250</f>
        <v>26880.107399999997</v>
      </c>
      <c r="G250" s="344">
        <f>G47+G48+G49+G50+G51+G52+G53+G60+G64+G65+G66+G67+G68+G71+G77+G81+G82+G83+G84+G85+G86+G87+G88+G89+G100+G101+G102+G107+G108+G109+G110+G111+G123+G125+G126+G130+G131+G132+G133+G145+G146+G147+G156+G167+G171+G172+G187+G189+G190+G206+G219+G220+G233+G234</f>
        <v>27017.14</v>
      </c>
      <c r="H250" s="344">
        <f>H47+H48+H49+H50+H51+H52+H53+H60+H64+H65+H66+H67+H68+H71+H77+H81+H82+H83+H84+H85+H86+H87+H88+H89+H100+H101+H102+H107+H108+H109+H110+H111+H123+H125+H126+H130+H131+H132+H133+H145+H146+H147+H156+H167+H171+H172+H187+H189+H190+H206+H219+H220+H233+H234</f>
        <v>17853</v>
      </c>
      <c r="I250" s="344">
        <f>I47+I48+I49+I50+I51+I52+I53+I60+I64+I65+I66+I67+I68+I71+I77+I81+I82+I83+I84+I85+I86+I87+I88+I89+I100+I101+I102+I107+I108+I109+I110+I111+I123+I125+I126+I130+I131+I132+I133+I145+I146+I147+I156+I167+I171+I172+I187+I189+I190+I206+I219+I220+I233+I234</f>
        <v>0</v>
      </c>
      <c r="J250" s="344">
        <f>J47+J48+J49+J50+J51+J52+J53+J60+J64+J65+J66+J67+J68+J71+J77+J81+J82+J83+J84+J85+J86+J87+J88+J89+J100+J101+J102+J107+J108+J109+J110+J111+J123+J125+J126+J130+J131+J132+J133+J145+J146+J147+J156+J167+J171+J172+J187+J189+J190+J206+J219+J220+J233+J234</f>
        <v>0</v>
      </c>
    </row>
    <row r="251" spans="3:10" ht="12.75">
      <c r="C251" s="163" t="s">
        <v>198</v>
      </c>
      <c r="E251" s="345">
        <v>0.1</v>
      </c>
      <c r="F251" s="343">
        <f>F249*E251</f>
        <v>17920.0716</v>
      </c>
      <c r="G251" s="343">
        <f>G31+G34+G45+G46+G47+G48+G49+G50+G51+G62+G70+G71+G72+G86+G87+G103+G120+G121+G126+G127+G128+G129+G130+G131+G132+G134+G135+G144+G145+G146+G147+G148+G149+G150+G151+G154+G155+G156+G158+G159+G165+G166+G167+G172+G189+G190+G191+G192+G193+G200+G203+G206+G207+G208+G227+G232+G236+G237+G238+G239+G240+G241+G242</f>
        <v>6522.280000000001</v>
      </c>
      <c r="H251" s="343">
        <f>H31+H34+H45+H46+H47+H48+H49+H50+H51+H62+H70+H71+H72+H86+H87+H103+H120+H121+H126+H127+H128+H129+H130+H131+H132+H134+H135+H144+H145+H146+H147+H148+H149+H150+H151+H154+H155+H156+H158+H159+H165+H166+H167+H172+H189+H190+H191+H192+H193+H200+H203+H206+H207+H208+H227+H232+H236+H237+H238+H239+H240+H241+H242</f>
        <v>2065.36</v>
      </c>
      <c r="I251" s="343">
        <f>I31+I34+I45+I46+I47+I48+I49+I50+I51+I62+I70+I71+I72+I86+I87+I103+I120+I121+I126+I127+I128+I129+I130+I131+I132+I134+I135+I144+I145+I146+I147+I148+I149+I150+I151+I154+I155+I156+I158+I159+I165+I166+I167+I172+I189+I190+I191+I192+I193+I200+I203+I206+I207+I208+I227+I232+I236+I237+I238+I239+I240+I241+I242</f>
        <v>0</v>
      </c>
      <c r="J251" s="343">
        <f>J31+J34+J45+J46+J47+J48+J49+J50+J51+J62+J70+J71+J72+J86+J87+J103+J120+J121+J126+J127+J128+J129+J130+J131+J132+J134+J135+J144+J145+J146+J147+J148+J149+J150+J151+J154+J155+J156+J158+J159+J165+J166+J167+J172+J189+J190+J191+J192+J193+J200+J203+J206+J207+J208+J227+J232+J236+J237+J238+J239+J240+J241+J242</f>
        <v>0</v>
      </c>
    </row>
    <row r="252" spans="3:6" ht="12.75">
      <c r="C252" s="163" t="s">
        <v>420</v>
      </c>
      <c r="E252" s="345">
        <v>0.05</v>
      </c>
      <c r="F252" s="343">
        <f>F249*E252</f>
        <v>8960.0358</v>
      </c>
    </row>
    <row r="253" spans="1:32" s="127" customFormat="1" ht="12.75" customHeight="1">
      <c r="A253" s="346" t="s">
        <v>224</v>
      </c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  <c r="O253" s="347"/>
      <c r="P253" s="347"/>
      <c r="Q253" s="347"/>
      <c r="R253" s="347"/>
      <c r="S253" s="347"/>
      <c r="T253" s="347"/>
      <c r="U253" s="347"/>
      <c r="V253" s="347"/>
      <c r="W253" s="347"/>
      <c r="X253" s="347"/>
      <c r="Y253" s="347"/>
      <c r="Z253" s="347"/>
      <c r="AA253" s="347"/>
      <c r="AB253" s="347"/>
      <c r="AC253" s="347"/>
      <c r="AD253" s="347"/>
      <c r="AE253" s="347"/>
      <c r="AF253" s="348"/>
    </row>
    <row r="254" spans="1:32" s="22" customFormat="1" ht="24" customHeight="1">
      <c r="A254" s="13"/>
      <c r="B254" s="13"/>
      <c r="C254" s="28"/>
      <c r="D254" s="14"/>
      <c r="E254" s="15"/>
      <c r="F254" s="15"/>
      <c r="G254" s="15">
        <v>0</v>
      </c>
      <c r="H254" s="15"/>
      <c r="I254" s="15"/>
      <c r="J254" s="15"/>
      <c r="K254" s="16"/>
      <c r="L254" s="14"/>
      <c r="M254" s="15"/>
      <c r="N254" s="15"/>
      <c r="O254" s="15"/>
      <c r="P254" s="15"/>
      <c r="Q254" s="15"/>
      <c r="R254" s="17"/>
      <c r="S254" s="18"/>
      <c r="T254" s="18"/>
      <c r="U254" s="19"/>
      <c r="V254" s="19"/>
      <c r="W254" s="20"/>
      <c r="X254" s="12"/>
      <c r="Y254" s="21"/>
      <c r="Z254" s="12"/>
      <c r="AA254" s="20"/>
      <c r="AB254" s="12"/>
      <c r="AC254" s="20"/>
      <c r="AD254" s="20"/>
      <c r="AE254" s="12"/>
      <c r="AF254" s="12"/>
    </row>
    <row r="255" spans="1:50" s="128" customFormat="1" ht="12.75" customHeight="1">
      <c r="A255" s="346" t="s">
        <v>226</v>
      </c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8"/>
      <c r="AC255" s="308"/>
      <c r="AD255" s="308"/>
      <c r="AE255" s="308"/>
      <c r="AF255" s="309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7"/>
      <c r="AW255" s="127"/>
      <c r="AX255" s="127"/>
    </row>
    <row r="256" spans="1:32" s="22" customFormat="1" ht="15.75" customHeight="1">
      <c r="A256" s="13"/>
      <c r="B256" s="13"/>
      <c r="C256" s="28"/>
      <c r="D256" s="14"/>
      <c r="E256" s="15"/>
      <c r="F256" s="15"/>
      <c r="G256" s="16">
        <f>F252</f>
        <v>8960.0358</v>
      </c>
      <c r="H256" s="15"/>
      <c r="I256" s="15"/>
      <c r="J256" s="15"/>
      <c r="K256" s="16"/>
      <c r="L256" s="14"/>
      <c r="M256" s="15"/>
      <c r="N256" s="15"/>
      <c r="O256" s="15"/>
      <c r="P256" s="15"/>
      <c r="Q256" s="15"/>
      <c r="R256" s="17"/>
      <c r="S256" s="18"/>
      <c r="T256" s="18"/>
      <c r="U256" s="19"/>
      <c r="V256" s="19"/>
      <c r="W256" s="20"/>
      <c r="X256" s="12"/>
      <c r="Y256" s="21"/>
      <c r="Z256" s="12"/>
      <c r="AA256" s="20"/>
      <c r="AB256" s="12"/>
      <c r="AC256" s="20"/>
      <c r="AD256" s="20"/>
      <c r="AE256" s="12"/>
      <c r="AF256" s="12"/>
    </row>
    <row r="257" spans="1:50" s="11" customFormat="1" ht="12.75" customHeight="1">
      <c r="A257" s="346" t="s">
        <v>227</v>
      </c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  <c r="R257" s="308"/>
      <c r="S257" s="308"/>
      <c r="T257" s="308"/>
      <c r="U257" s="308"/>
      <c r="V257" s="308"/>
      <c r="W257" s="308"/>
      <c r="X257" s="308"/>
      <c r="Y257" s="308"/>
      <c r="Z257" s="308"/>
      <c r="AA257" s="308"/>
      <c r="AB257" s="308"/>
      <c r="AC257" s="308"/>
      <c r="AD257" s="308"/>
      <c r="AE257" s="308"/>
      <c r="AF257" s="309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</row>
    <row r="258" spans="1:50" s="8" customFormat="1" ht="24" customHeight="1">
      <c r="A258" s="13"/>
      <c r="B258" s="13"/>
      <c r="C258" s="13"/>
      <c r="D258" s="13"/>
      <c r="E258" s="13"/>
      <c r="F258" s="13"/>
      <c r="G258" s="13" t="s">
        <v>260</v>
      </c>
      <c r="H258" s="13" t="s">
        <v>260</v>
      </c>
      <c r="I258" s="13" t="s">
        <v>260</v>
      </c>
      <c r="J258" s="13" t="s">
        <v>260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</row>
    <row r="259" spans="1:50" s="11" customFormat="1" ht="11.25" customHeight="1">
      <c r="A259" s="346" t="s">
        <v>225</v>
      </c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  <c r="R259" s="308"/>
      <c r="S259" s="308"/>
      <c r="T259" s="308"/>
      <c r="U259" s="308"/>
      <c r="V259" s="308"/>
      <c r="W259" s="308"/>
      <c r="X259" s="308"/>
      <c r="Y259" s="308"/>
      <c r="Z259" s="308"/>
      <c r="AA259" s="308"/>
      <c r="AB259" s="308"/>
      <c r="AC259" s="308"/>
      <c r="AD259" s="308"/>
      <c r="AE259" s="308"/>
      <c r="AF259" s="309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7"/>
      <c r="AW259" s="127"/>
      <c r="AX259" s="127"/>
    </row>
    <row r="260" spans="1:50" s="8" customFormat="1" ht="24" customHeight="1">
      <c r="A260" s="13"/>
      <c r="B260" s="13"/>
      <c r="C260" s="13"/>
      <c r="D260" s="13"/>
      <c r="E260" s="13"/>
      <c r="F260" s="13"/>
      <c r="G260" s="13" t="s">
        <v>484</v>
      </c>
      <c r="H260" s="349">
        <f>G260*1.05</f>
        <v>210</v>
      </c>
      <c r="I260" s="349">
        <f>H260*1.05</f>
        <v>220.5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</row>
    <row r="261" spans="1:50" s="11" customFormat="1" ht="12" customHeight="1">
      <c r="A261" s="346" t="s">
        <v>228</v>
      </c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  <c r="R261" s="308"/>
      <c r="S261" s="308"/>
      <c r="T261" s="308"/>
      <c r="U261" s="308"/>
      <c r="V261" s="308"/>
      <c r="W261" s="308"/>
      <c r="X261" s="308"/>
      <c r="Y261" s="308"/>
      <c r="Z261" s="308"/>
      <c r="AA261" s="308"/>
      <c r="AB261" s="308"/>
      <c r="AC261" s="308"/>
      <c r="AD261" s="308"/>
      <c r="AE261" s="308"/>
      <c r="AF261" s="309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7"/>
      <c r="AW261" s="127"/>
      <c r="AX261" s="127"/>
    </row>
    <row r="262" spans="1:50" s="8" customFormat="1" ht="24" customHeight="1">
      <c r="A262" s="13"/>
      <c r="B262" s="13"/>
      <c r="C262" s="13"/>
      <c r="D262" s="13"/>
      <c r="E262" s="13"/>
      <c r="F262" s="13"/>
      <c r="G262" s="13" t="s">
        <v>260</v>
      </c>
      <c r="H262" s="13" t="s">
        <v>260</v>
      </c>
      <c r="I262" s="13" t="s">
        <v>260</v>
      </c>
      <c r="J262" s="13" t="s">
        <v>260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</row>
    <row r="263" spans="1:50" s="11" customFormat="1" ht="12" customHeight="1">
      <c r="A263" s="346" t="s">
        <v>229</v>
      </c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8"/>
      <c r="U263" s="308"/>
      <c r="V263" s="308"/>
      <c r="W263" s="308"/>
      <c r="X263" s="308"/>
      <c r="Y263" s="308"/>
      <c r="Z263" s="308"/>
      <c r="AA263" s="308"/>
      <c r="AB263" s="308"/>
      <c r="AC263" s="308"/>
      <c r="AD263" s="308"/>
      <c r="AE263" s="308"/>
      <c r="AF263" s="309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7"/>
      <c r="AW263" s="127"/>
      <c r="AX263" s="127"/>
    </row>
    <row r="264" spans="1:50" s="8" customFormat="1" ht="24" customHeight="1">
      <c r="A264" s="13"/>
      <c r="B264" s="13"/>
      <c r="C264" s="13"/>
      <c r="D264" s="13"/>
      <c r="E264" s="13"/>
      <c r="F264" s="13"/>
      <c r="G264" s="13" t="s">
        <v>260</v>
      </c>
      <c r="H264" s="13" t="s">
        <v>260</v>
      </c>
      <c r="I264" s="13" t="s">
        <v>260</v>
      </c>
      <c r="J264" s="13" t="s">
        <v>260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</row>
    <row r="265" spans="1:50" s="11" customFormat="1" ht="11.25" customHeight="1">
      <c r="A265" s="225" t="s">
        <v>470</v>
      </c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8"/>
      <c r="T265" s="308"/>
      <c r="U265" s="308"/>
      <c r="V265" s="308"/>
      <c r="W265" s="308"/>
      <c r="X265" s="308"/>
      <c r="Y265" s="308"/>
      <c r="Z265" s="308"/>
      <c r="AA265" s="308"/>
      <c r="AB265" s="308"/>
      <c r="AC265" s="308"/>
      <c r="AD265" s="308"/>
      <c r="AE265" s="308"/>
      <c r="AF265" s="309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7"/>
      <c r="AX265" s="127"/>
    </row>
    <row r="266" spans="1:50" s="29" customFormat="1" ht="24" customHeight="1">
      <c r="A266" s="349"/>
      <c r="B266" s="349"/>
      <c r="C266" s="349"/>
      <c r="D266" s="349"/>
      <c r="E266" s="349"/>
      <c r="F266" s="349"/>
      <c r="G266" s="349">
        <f>G251</f>
        <v>6522.280000000001</v>
      </c>
      <c r="H266" s="349">
        <f>H251</f>
        <v>2065.36</v>
      </c>
      <c r="I266" s="349">
        <f>I251</f>
        <v>0</v>
      </c>
      <c r="J266" s="349">
        <f>J251</f>
        <v>0</v>
      </c>
      <c r="K266" s="349"/>
      <c r="L266" s="349"/>
      <c r="M266" s="349"/>
      <c r="N266" s="349"/>
      <c r="O266" s="349"/>
      <c r="P266" s="349"/>
      <c r="Q266" s="349"/>
      <c r="R266" s="349"/>
      <c r="S266" s="349"/>
      <c r="T266" s="349"/>
      <c r="U266" s="349"/>
      <c r="V266" s="349"/>
      <c r="W266" s="349"/>
      <c r="X266" s="349"/>
      <c r="Y266" s="349"/>
      <c r="Z266" s="349"/>
      <c r="AA266" s="349"/>
      <c r="AB266" s="349"/>
      <c r="AC266" s="349"/>
      <c r="AD266" s="349"/>
      <c r="AE266" s="349"/>
      <c r="AF266" s="349"/>
      <c r="AG266" s="350"/>
      <c r="AH266" s="350"/>
      <c r="AI266" s="350"/>
      <c r="AJ266" s="350"/>
      <c r="AK266" s="350"/>
      <c r="AL266" s="350"/>
      <c r="AM266" s="350"/>
      <c r="AN266" s="350"/>
      <c r="AO266" s="350"/>
      <c r="AP266" s="350"/>
      <c r="AQ266" s="350"/>
      <c r="AR266" s="350"/>
      <c r="AS266" s="350"/>
      <c r="AT266" s="350"/>
      <c r="AU266" s="350"/>
      <c r="AV266" s="350"/>
      <c r="AW266" s="350"/>
      <c r="AX266" s="350"/>
    </row>
    <row r="267" spans="1:50" s="11" customFormat="1" ht="12.75" customHeight="1">
      <c r="A267" s="346" t="s">
        <v>230</v>
      </c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  <c r="R267" s="308"/>
      <c r="S267" s="308"/>
      <c r="T267" s="308"/>
      <c r="U267" s="308"/>
      <c r="V267" s="308"/>
      <c r="W267" s="308"/>
      <c r="X267" s="308"/>
      <c r="Y267" s="308"/>
      <c r="Z267" s="308"/>
      <c r="AA267" s="308"/>
      <c r="AB267" s="308"/>
      <c r="AC267" s="308"/>
      <c r="AD267" s="308"/>
      <c r="AE267" s="308"/>
      <c r="AF267" s="309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  <c r="AT267" s="127"/>
      <c r="AU267" s="127"/>
      <c r="AV267" s="127"/>
      <c r="AW267" s="127"/>
      <c r="AX267" s="127"/>
    </row>
    <row r="268" spans="1:50" s="8" customFormat="1" ht="24" customHeight="1">
      <c r="A268" s="13"/>
      <c r="B268" s="13"/>
      <c r="C268" s="13"/>
      <c r="D268" s="13"/>
      <c r="E268" s="13"/>
      <c r="F268" s="13"/>
      <c r="G268" s="349">
        <f>G47+G48+G49+G50+G51+G52+G53+G60+G64+G65+G66+G67+G68+G71+G77+G81+G82+G83+G84+G85+G86+G87+G88+G89+G100+G101+G102+G107+G108+G109+G110+G111+G123+G125+G126+G130+G131+G132+G133+G145+G146+G147+G156+G167+G171+G172+G187+G189+G190+G206+G219+G220+G233+G234</f>
        <v>27017.14</v>
      </c>
      <c r="H268" s="349">
        <f>H47+H48+H49+H50+H51+H52+H53+H60+H64+H65+H66+H67+H68+H71+H77+H81+H82+H83+H84+H85+H86+H87+H88+H89+H100+H101+H102+H107+H108+H109+H110+H111+H123+H125+H126+H130+H131+H132+H133+H145+H146+H147+H156+H167+H171+H172+H187+H189+H190+H206+H219+H220+H233+H234</f>
        <v>17853</v>
      </c>
      <c r="I268" s="349">
        <f>I47+I48+I49+I50+I51+I52+I53+I60+I64+I65+I66+I67+I68+I71+I77+I81+I82+I83+I84+I85+I86+I87+I88+I89+I100+I101+I102+I107+I108+I109+I110+I111+I123+I125+I126+I130+I131+I132+I133+I145+I146+I147+I156+I167+I171+I172+I187+I189+I190+I206+I219+I220+I233+I234</f>
        <v>0</v>
      </c>
      <c r="J268" s="349">
        <f>J47+J48+J49+J50+J51+J52+J53+J60+J64+J65+J66+J67+J68+J71+J77+J81+J82+J83+J84+J85+J86+J87+J88+J89+J100+J101+J102+J107+J108+J109+J110+J111+J123+J125+J126+J130+J131+J132+J133+J145+J146+J147+J156+J167+J171+J172+J187+J189+J190+J206+J219+J220+J233+J234</f>
        <v>0</v>
      </c>
      <c r="K268" s="349"/>
      <c r="L268" s="349"/>
      <c r="M268" s="349"/>
      <c r="N268" s="349"/>
      <c r="O268" s="349"/>
      <c r="P268" s="349"/>
      <c r="Q268" s="349"/>
      <c r="R268" s="349"/>
      <c r="S268" s="349"/>
      <c r="T268" s="349"/>
      <c r="U268" s="349"/>
      <c r="V268" s="349"/>
      <c r="W268" s="349"/>
      <c r="X268" s="349"/>
      <c r="Y268" s="349"/>
      <c r="Z268" s="349"/>
      <c r="AA268" s="13"/>
      <c r="AB268" s="13"/>
      <c r="AC268" s="13"/>
      <c r="AD268" s="13"/>
      <c r="AE268" s="13"/>
      <c r="AF268" s="13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</row>
    <row r="269" spans="1:50" s="8" customFormat="1" ht="24" customHeight="1" hidden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349"/>
      <c r="Z269" s="13"/>
      <c r="AA269" s="13"/>
      <c r="AB269" s="13"/>
      <c r="AC269" s="13"/>
      <c r="AD269" s="13"/>
      <c r="AE269" s="13"/>
      <c r="AF269" s="13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</row>
    <row r="270" spans="1:50" s="8" customFormat="1" ht="24" customHeight="1" hidden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</row>
    <row r="271" spans="1:50" s="8" customFormat="1" ht="24" customHeight="1" hidden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</row>
    <row r="272" spans="1:50" s="8" customFormat="1" ht="24" customHeight="1" hidden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</row>
    <row r="273" spans="1:50" s="120" customFormat="1" ht="12" customHeight="1">
      <c r="A273" s="351"/>
      <c r="B273" s="352" t="s">
        <v>462</v>
      </c>
      <c r="C273" s="353"/>
      <c r="D273" s="353"/>
      <c r="E273" s="353"/>
      <c r="F273" s="354"/>
      <c r="G273" s="355">
        <f>G248+G256+G260</f>
        <v>199131.2518</v>
      </c>
      <c r="H273" s="356"/>
      <c r="I273" s="356"/>
      <c r="J273" s="356"/>
      <c r="K273" s="351" t="s">
        <v>39</v>
      </c>
      <c r="L273" s="357" t="s">
        <v>39</v>
      </c>
      <c r="M273" s="356" t="s">
        <v>39</v>
      </c>
      <c r="N273" s="356" t="s">
        <v>39</v>
      </c>
      <c r="O273" s="356" t="s">
        <v>39</v>
      </c>
      <c r="P273" s="356" t="s">
        <v>39</v>
      </c>
      <c r="Q273" s="356" t="s">
        <v>39</v>
      </c>
      <c r="R273" s="358" t="s">
        <v>39</v>
      </c>
      <c r="S273" s="359" t="s">
        <v>39</v>
      </c>
      <c r="T273" s="359" t="s">
        <v>39</v>
      </c>
      <c r="U273" s="360" t="s">
        <v>39</v>
      </c>
      <c r="V273" s="360" t="s">
        <v>39</v>
      </c>
      <c r="W273" s="119" t="s">
        <v>39</v>
      </c>
      <c r="X273" s="119" t="s">
        <v>39</v>
      </c>
      <c r="Y273" s="361" t="s">
        <v>39</v>
      </c>
      <c r="Z273" s="119" t="s">
        <v>39</v>
      </c>
      <c r="AA273" s="119" t="s">
        <v>39</v>
      </c>
      <c r="AB273" s="119" t="s">
        <v>39</v>
      </c>
      <c r="AC273" s="119" t="s">
        <v>39</v>
      </c>
      <c r="AD273" s="119" t="s">
        <v>39</v>
      </c>
      <c r="AE273" s="119" t="s">
        <v>39</v>
      </c>
      <c r="AF273" s="119" t="s">
        <v>39</v>
      </c>
      <c r="AG273" s="362"/>
      <c r="AH273" s="362"/>
      <c r="AI273" s="362"/>
      <c r="AJ273" s="362"/>
      <c r="AK273" s="362"/>
      <c r="AL273" s="362"/>
      <c r="AM273" s="362"/>
      <c r="AN273" s="362"/>
      <c r="AO273" s="362"/>
      <c r="AP273" s="362"/>
      <c r="AQ273" s="362"/>
      <c r="AR273" s="362"/>
      <c r="AS273" s="362"/>
      <c r="AT273" s="362"/>
      <c r="AU273" s="362"/>
      <c r="AV273" s="362"/>
      <c r="AW273" s="362"/>
      <c r="AX273" s="362"/>
    </row>
    <row r="274" spans="1:50" s="5" customFormat="1" ht="34.5" customHeight="1" hidden="1">
      <c r="A274" s="363" t="s">
        <v>69</v>
      </c>
      <c r="B274" s="364"/>
      <c r="C274" s="364"/>
      <c r="D274" s="365"/>
      <c r="E274" s="366"/>
      <c r="F274" s="366" t="s">
        <v>68</v>
      </c>
      <c r="G274" s="355">
        <f>G273</f>
        <v>199131.2518</v>
      </c>
      <c r="H274" s="366"/>
      <c r="I274" s="366"/>
      <c r="J274" s="366"/>
      <c r="K274" s="13" t="s">
        <v>39</v>
      </c>
      <c r="L274" s="367" t="s">
        <v>39</v>
      </c>
      <c r="M274" s="366" t="s">
        <v>39</v>
      </c>
      <c r="N274" s="366" t="s">
        <v>39</v>
      </c>
      <c r="O274" s="366" t="s">
        <v>39</v>
      </c>
      <c r="P274" s="366" t="s">
        <v>39</v>
      </c>
      <c r="Q274" s="366" t="s">
        <v>39</v>
      </c>
      <c r="R274" s="368" t="s">
        <v>39</v>
      </c>
      <c r="S274" s="369" t="s">
        <v>39</v>
      </c>
      <c r="T274" s="369" t="s">
        <v>39</v>
      </c>
      <c r="U274" s="370" t="s">
        <v>39</v>
      </c>
      <c r="V274" s="370" t="s">
        <v>39</v>
      </c>
      <c r="W274" s="67" t="s">
        <v>39</v>
      </c>
      <c r="X274" s="67" t="s">
        <v>39</v>
      </c>
      <c r="Y274" s="371" t="s">
        <v>39</v>
      </c>
      <c r="Z274" s="67" t="s">
        <v>39</v>
      </c>
      <c r="AA274" s="67" t="s">
        <v>39</v>
      </c>
      <c r="AB274" s="67" t="s">
        <v>39</v>
      </c>
      <c r="AC274" s="67" t="s">
        <v>39</v>
      </c>
      <c r="AD274" s="67" t="s">
        <v>39</v>
      </c>
      <c r="AE274" s="67" t="s">
        <v>39</v>
      </c>
      <c r="AF274" s="67" t="s">
        <v>39</v>
      </c>
      <c r="AG274" s="372"/>
      <c r="AH274" s="372"/>
      <c r="AI274" s="372"/>
      <c r="AJ274" s="372"/>
      <c r="AK274" s="372"/>
      <c r="AL274" s="372"/>
      <c r="AM274" s="372"/>
      <c r="AN274" s="372"/>
      <c r="AO274" s="372"/>
      <c r="AP274" s="372"/>
      <c r="AQ274" s="372"/>
      <c r="AR274" s="372"/>
      <c r="AS274" s="372"/>
      <c r="AT274" s="372"/>
      <c r="AU274" s="372"/>
      <c r="AV274" s="372"/>
      <c r="AW274" s="372"/>
      <c r="AX274" s="372"/>
    </row>
    <row r="275" spans="1:50" s="5" customFormat="1" ht="34.5" customHeight="1" hidden="1">
      <c r="A275" s="363" t="s">
        <v>70</v>
      </c>
      <c r="B275" s="364"/>
      <c r="C275" s="364"/>
      <c r="D275" s="365"/>
      <c r="E275" s="366"/>
      <c r="F275" s="366" t="s">
        <v>68</v>
      </c>
      <c r="G275" s="366" t="s">
        <v>68</v>
      </c>
      <c r="H275" s="366" t="s">
        <v>68</v>
      </c>
      <c r="I275" s="366" t="s">
        <v>68</v>
      </c>
      <c r="J275" s="366" t="s">
        <v>68</v>
      </c>
      <c r="K275" s="13" t="s">
        <v>68</v>
      </c>
      <c r="L275" s="367" t="s">
        <v>68</v>
      </c>
      <c r="M275" s="366" t="s">
        <v>68</v>
      </c>
      <c r="N275" s="366" t="s">
        <v>68</v>
      </c>
      <c r="O275" s="366" t="s">
        <v>68</v>
      </c>
      <c r="P275" s="366" t="s">
        <v>68</v>
      </c>
      <c r="Q275" s="366" t="s">
        <v>68</v>
      </c>
      <c r="R275" s="368" t="s">
        <v>68</v>
      </c>
      <c r="S275" s="369" t="s">
        <v>68</v>
      </c>
      <c r="T275" s="369" t="s">
        <v>68</v>
      </c>
      <c r="U275" s="370" t="s">
        <v>68</v>
      </c>
      <c r="V275" s="370" t="s">
        <v>68</v>
      </c>
      <c r="W275" s="67" t="s">
        <v>68</v>
      </c>
      <c r="X275" s="67" t="s">
        <v>68</v>
      </c>
      <c r="Y275" s="371" t="s">
        <v>68</v>
      </c>
      <c r="Z275" s="67" t="s">
        <v>68</v>
      </c>
      <c r="AA275" s="67" t="s">
        <v>68</v>
      </c>
      <c r="AB275" s="67" t="s">
        <v>68</v>
      </c>
      <c r="AC275" s="67" t="s">
        <v>68</v>
      </c>
      <c r="AD275" s="67" t="s">
        <v>68</v>
      </c>
      <c r="AE275" s="67" t="s">
        <v>68</v>
      </c>
      <c r="AF275" s="67" t="s">
        <v>68</v>
      </c>
      <c r="AG275" s="372"/>
      <c r="AH275" s="372"/>
      <c r="AI275" s="372"/>
      <c r="AJ275" s="372"/>
      <c r="AK275" s="372"/>
      <c r="AL275" s="372"/>
      <c r="AM275" s="372"/>
      <c r="AN275" s="372"/>
      <c r="AO275" s="372"/>
      <c r="AP275" s="372"/>
      <c r="AQ275" s="372"/>
      <c r="AR275" s="372"/>
      <c r="AS275" s="372"/>
      <c r="AT275" s="372"/>
      <c r="AU275" s="372"/>
      <c r="AV275" s="372"/>
      <c r="AW275" s="372"/>
      <c r="AX275" s="372"/>
    </row>
    <row r="276" spans="1:50" s="5" customFormat="1" ht="68.25" customHeight="1" hidden="1">
      <c r="A276" s="363" t="s">
        <v>82</v>
      </c>
      <c r="B276" s="364"/>
      <c r="C276" s="364"/>
      <c r="D276" s="365"/>
      <c r="E276" s="366"/>
      <c r="F276" s="366" t="s">
        <v>68</v>
      </c>
      <c r="G276" s="366" t="s">
        <v>68</v>
      </c>
      <c r="H276" s="366" t="s">
        <v>68</v>
      </c>
      <c r="I276" s="366" t="s">
        <v>68</v>
      </c>
      <c r="J276" s="366" t="s">
        <v>68</v>
      </c>
      <c r="K276" s="13" t="s">
        <v>68</v>
      </c>
      <c r="L276" s="367" t="s">
        <v>68</v>
      </c>
      <c r="M276" s="366" t="s">
        <v>68</v>
      </c>
      <c r="N276" s="366" t="s">
        <v>68</v>
      </c>
      <c r="O276" s="366" t="s">
        <v>68</v>
      </c>
      <c r="P276" s="366" t="s">
        <v>68</v>
      </c>
      <c r="Q276" s="366" t="s">
        <v>68</v>
      </c>
      <c r="R276" s="368" t="s">
        <v>68</v>
      </c>
      <c r="S276" s="369" t="s">
        <v>68</v>
      </c>
      <c r="T276" s="369" t="s">
        <v>68</v>
      </c>
      <c r="U276" s="370" t="s">
        <v>68</v>
      </c>
      <c r="V276" s="370" t="s">
        <v>68</v>
      </c>
      <c r="W276" s="67" t="s">
        <v>68</v>
      </c>
      <c r="X276" s="67" t="s">
        <v>68</v>
      </c>
      <c r="Y276" s="371" t="s">
        <v>68</v>
      </c>
      <c r="Z276" s="67" t="s">
        <v>68</v>
      </c>
      <c r="AA276" s="67" t="s">
        <v>68</v>
      </c>
      <c r="AB276" s="67" t="s">
        <v>68</v>
      </c>
      <c r="AC276" s="67" t="s">
        <v>68</v>
      </c>
      <c r="AD276" s="67" t="s">
        <v>68</v>
      </c>
      <c r="AE276" s="67" t="s">
        <v>68</v>
      </c>
      <c r="AF276" s="67" t="s">
        <v>68</v>
      </c>
      <c r="AG276" s="372"/>
      <c r="AH276" s="372"/>
      <c r="AI276" s="372"/>
      <c r="AJ276" s="372"/>
      <c r="AK276" s="372"/>
      <c r="AL276" s="372"/>
      <c r="AM276" s="372"/>
      <c r="AN276" s="372"/>
      <c r="AO276" s="372"/>
      <c r="AP276" s="372"/>
      <c r="AQ276" s="372"/>
      <c r="AR276" s="372"/>
      <c r="AS276" s="372"/>
      <c r="AT276" s="372"/>
      <c r="AU276" s="372"/>
      <c r="AV276" s="372"/>
      <c r="AW276" s="372"/>
      <c r="AX276" s="372"/>
    </row>
    <row r="277" ht="5.25" customHeight="1" hidden="1"/>
    <row r="278" spans="1:50" s="3" customFormat="1" ht="15" customHeight="1" hidden="1">
      <c r="A278" s="373"/>
      <c r="B278" s="373"/>
      <c r="C278" s="373"/>
      <c r="D278" s="373"/>
      <c r="E278" s="373"/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73"/>
      <c r="R278" s="252"/>
      <c r="S278" s="374"/>
      <c r="T278" s="374"/>
      <c r="U278" s="374"/>
      <c r="V278" s="374"/>
      <c r="W278" s="374"/>
      <c r="X278" s="63"/>
      <c r="Y278" s="63" t="s">
        <v>41</v>
      </c>
      <c r="Z278" s="282"/>
      <c r="AA278" s="282"/>
      <c r="AB278" s="282"/>
      <c r="AC278" s="256">
        <v>20</v>
      </c>
      <c r="AD278" s="375"/>
      <c r="AE278" s="63" t="s">
        <v>42</v>
      </c>
      <c r="AF278" s="63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</row>
    <row r="279" spans="1:50" s="6" customFormat="1" ht="12.75" customHeight="1" hidden="1">
      <c r="A279" s="376" t="s">
        <v>84</v>
      </c>
      <c r="B279" s="376"/>
      <c r="C279" s="376"/>
      <c r="D279" s="376"/>
      <c r="E279" s="376"/>
      <c r="F279" s="376"/>
      <c r="G279" s="376"/>
      <c r="H279" s="376"/>
      <c r="I279" s="376"/>
      <c r="J279" s="376"/>
      <c r="K279" s="376"/>
      <c r="L279" s="376"/>
      <c r="M279" s="376"/>
      <c r="N279" s="376"/>
      <c r="O279" s="376"/>
      <c r="P279" s="376"/>
      <c r="Q279" s="376"/>
      <c r="R279" s="377"/>
      <c r="S279" s="378" t="s">
        <v>40</v>
      </c>
      <c r="T279" s="378"/>
      <c r="U279" s="378"/>
      <c r="V279" s="378"/>
      <c r="W279" s="378"/>
      <c r="X279" s="379"/>
      <c r="Y279" s="379"/>
      <c r="Z279" s="378"/>
      <c r="AA279" s="378"/>
      <c r="AB279" s="378"/>
      <c r="AC279" s="378"/>
      <c r="AD279" s="378"/>
      <c r="AE279" s="379"/>
      <c r="AF279" s="379"/>
      <c r="AG279" s="377"/>
      <c r="AH279" s="377"/>
      <c r="AI279" s="377"/>
      <c r="AJ279" s="377"/>
      <c r="AK279" s="377"/>
      <c r="AL279" s="377"/>
      <c r="AM279" s="377"/>
      <c r="AN279" s="377"/>
      <c r="AO279" s="377"/>
      <c r="AP279" s="377"/>
      <c r="AQ279" s="377"/>
      <c r="AR279" s="377"/>
      <c r="AS279" s="377"/>
      <c r="AT279" s="377"/>
      <c r="AU279" s="377"/>
      <c r="AV279" s="377"/>
      <c r="AW279" s="377"/>
      <c r="AX279" s="377"/>
    </row>
    <row r="280" spans="1:50" s="3" customFormat="1" ht="15" customHeight="1" hidden="1">
      <c r="A280" s="380"/>
      <c r="B280" s="380"/>
      <c r="C280" s="380"/>
      <c r="D280" s="380"/>
      <c r="E280" s="380"/>
      <c r="F280" s="380"/>
      <c r="G280" s="380"/>
      <c r="H280" s="380"/>
      <c r="I280" s="380"/>
      <c r="J280" s="380"/>
      <c r="K280" s="380"/>
      <c r="L280" s="380"/>
      <c r="M280" s="380"/>
      <c r="N280" s="380"/>
      <c r="O280" s="380"/>
      <c r="P280" s="380"/>
      <c r="Q280" s="380"/>
      <c r="R280" s="252"/>
      <c r="S280" s="374"/>
      <c r="T280" s="374"/>
      <c r="U280" s="374"/>
      <c r="V280" s="374"/>
      <c r="W280" s="374"/>
      <c r="X280" s="63"/>
      <c r="Y280" s="381"/>
      <c r="Z280" s="68"/>
      <c r="AA280" s="68"/>
      <c r="AB280" s="68"/>
      <c r="AC280" s="284"/>
      <c r="AD280" s="382"/>
      <c r="AE280" s="381"/>
      <c r="AF280" s="381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</row>
    <row r="281" spans="1:50" s="6" customFormat="1" ht="12.75" customHeight="1" hidden="1">
      <c r="A281" s="376" t="s">
        <v>85</v>
      </c>
      <c r="B281" s="376"/>
      <c r="C281" s="376"/>
      <c r="D281" s="376"/>
      <c r="E281" s="376"/>
      <c r="F281" s="376"/>
      <c r="G281" s="376"/>
      <c r="H281" s="376"/>
      <c r="I281" s="376"/>
      <c r="J281" s="376"/>
      <c r="K281" s="376"/>
      <c r="L281" s="376"/>
      <c r="M281" s="376"/>
      <c r="N281" s="376"/>
      <c r="O281" s="376"/>
      <c r="P281" s="376"/>
      <c r="Q281" s="376"/>
      <c r="R281" s="377"/>
      <c r="S281" s="378" t="s">
        <v>40</v>
      </c>
      <c r="T281" s="378"/>
      <c r="U281" s="378"/>
      <c r="V281" s="378"/>
      <c r="W281" s="378"/>
      <c r="X281" s="379"/>
      <c r="Y281" s="69"/>
      <c r="Z281" s="69"/>
      <c r="AA281" s="69"/>
      <c r="AB281" s="69"/>
      <c r="AC281" s="69"/>
      <c r="AD281" s="69"/>
      <c r="AE281" s="69"/>
      <c r="AF281" s="69"/>
      <c r="AG281" s="377"/>
      <c r="AH281" s="377"/>
      <c r="AI281" s="377"/>
      <c r="AJ281" s="377"/>
      <c r="AK281" s="377"/>
      <c r="AL281" s="377"/>
      <c r="AM281" s="377"/>
      <c r="AN281" s="377"/>
      <c r="AO281" s="377"/>
      <c r="AP281" s="377"/>
      <c r="AQ281" s="377"/>
      <c r="AR281" s="377"/>
      <c r="AS281" s="377"/>
      <c r="AT281" s="377"/>
      <c r="AU281" s="377"/>
      <c r="AV281" s="377"/>
      <c r="AW281" s="377"/>
      <c r="AX281" s="377"/>
    </row>
    <row r="282" spans="1:50" s="6" customFormat="1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377"/>
      <c r="S282" s="379"/>
      <c r="T282" s="379"/>
      <c r="U282" s="379"/>
      <c r="V282" s="379"/>
      <c r="W282" s="379"/>
      <c r="X282" s="379"/>
      <c r="Y282" s="69"/>
      <c r="Z282" s="69"/>
      <c r="AA282" s="69"/>
      <c r="AB282" s="69"/>
      <c r="AC282" s="69"/>
      <c r="AD282" s="69"/>
      <c r="AE282" s="69"/>
      <c r="AF282" s="69"/>
      <c r="AG282" s="377"/>
      <c r="AH282" s="377"/>
      <c r="AI282" s="377"/>
      <c r="AJ282" s="377"/>
      <c r="AK282" s="377"/>
      <c r="AL282" s="377"/>
      <c r="AM282" s="377"/>
      <c r="AN282" s="377"/>
      <c r="AO282" s="377"/>
      <c r="AP282" s="377"/>
      <c r="AQ282" s="377"/>
      <c r="AR282" s="377"/>
      <c r="AS282" s="377"/>
      <c r="AT282" s="377"/>
      <c r="AU282" s="377"/>
      <c r="AV282" s="377"/>
      <c r="AW282" s="377"/>
      <c r="AX282" s="377"/>
    </row>
    <row r="283" spans="1:170" ht="15.75">
      <c r="A283" s="224" t="s">
        <v>477</v>
      </c>
      <c r="B283" s="224"/>
      <c r="C283" s="224"/>
      <c r="D283" s="218"/>
      <c r="E283" s="218"/>
      <c r="F283" s="218"/>
      <c r="G283" s="129"/>
      <c r="H283" s="218"/>
      <c r="I283" s="129"/>
      <c r="J283" s="129"/>
      <c r="K283" s="218"/>
      <c r="L283" s="218"/>
      <c r="M283" s="218"/>
      <c r="N283" s="218"/>
      <c r="O283" s="218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  <c r="AM283" s="244"/>
      <c r="AN283" s="244"/>
      <c r="AO283" s="244"/>
      <c r="AP283" s="244"/>
      <c r="AQ283" s="244"/>
      <c r="AR283" s="244"/>
      <c r="AS283" s="244"/>
      <c r="AT283" s="244"/>
      <c r="AU283" s="244"/>
      <c r="AV283" s="244"/>
      <c r="AW283" s="244"/>
      <c r="AX283" s="24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</row>
    <row r="284" spans="1:170" s="152" customFormat="1" ht="15.75">
      <c r="A284" s="218"/>
      <c r="B284" s="218"/>
      <c r="C284" s="218"/>
      <c r="D284" s="218"/>
      <c r="E284" s="218"/>
      <c r="F284" s="218"/>
      <c r="G284" s="170"/>
      <c r="H284" s="218"/>
      <c r="I284" s="170"/>
      <c r="J284" s="170"/>
      <c r="K284" s="218"/>
      <c r="L284" s="218"/>
      <c r="M284" s="218"/>
      <c r="N284" s="218"/>
      <c r="O284" s="218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  <c r="FH284" s="153"/>
      <c r="FI284" s="153"/>
      <c r="FJ284" s="153"/>
      <c r="FK284" s="153"/>
      <c r="FL284" s="153"/>
      <c r="FM284" s="153"/>
      <c r="FN284" s="153"/>
    </row>
    <row r="285" spans="1:170" s="152" customFormat="1" ht="30.75" customHeight="1">
      <c r="A285" s="231" t="s">
        <v>485</v>
      </c>
      <c r="B285" s="231"/>
      <c r="C285" s="231"/>
      <c r="D285" s="231"/>
      <c r="E285" s="231"/>
      <c r="F285" s="218"/>
      <c r="G285" s="170"/>
      <c r="H285" s="218"/>
      <c r="I285" s="170"/>
      <c r="J285" s="170" t="s">
        <v>478</v>
      </c>
      <c r="K285" s="218"/>
      <c r="L285" s="218"/>
      <c r="M285" s="218"/>
      <c r="N285" s="218"/>
      <c r="O285" s="218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</row>
    <row r="286" spans="1:170" s="152" customFormat="1" ht="15.75">
      <c r="A286" s="218"/>
      <c r="B286" s="218"/>
      <c r="C286" s="218"/>
      <c r="D286" s="218"/>
      <c r="E286" s="218"/>
      <c r="F286" s="218"/>
      <c r="G286" s="170"/>
      <c r="H286" s="218"/>
      <c r="I286" s="170"/>
      <c r="J286" s="170"/>
      <c r="K286" s="218"/>
      <c r="L286" s="218"/>
      <c r="M286" s="218"/>
      <c r="N286" s="218"/>
      <c r="O286" s="218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  <c r="DL286" s="153"/>
      <c r="DM286" s="153"/>
      <c r="DN286" s="153"/>
      <c r="DO286" s="153"/>
      <c r="DP286" s="153"/>
      <c r="DQ286" s="153"/>
      <c r="DR286" s="153"/>
      <c r="DS286" s="153"/>
      <c r="DT286" s="153"/>
      <c r="DU286" s="153"/>
      <c r="DV286" s="153"/>
      <c r="DW286" s="153"/>
      <c r="DX286" s="153"/>
      <c r="DY286" s="153"/>
      <c r="DZ286" s="153"/>
      <c r="EA286" s="153"/>
      <c r="EB286" s="153"/>
      <c r="EC286" s="153"/>
      <c r="ED286" s="153"/>
      <c r="EE286" s="153"/>
      <c r="EF286" s="153"/>
      <c r="EG286" s="153"/>
      <c r="EH286" s="153"/>
      <c r="EI286" s="153"/>
      <c r="EJ286" s="153"/>
      <c r="EK286" s="153"/>
      <c r="EL286" s="153"/>
      <c r="EM286" s="153"/>
      <c r="EN286" s="153"/>
      <c r="EO286" s="153"/>
      <c r="EP286" s="153"/>
      <c r="EQ286" s="153"/>
      <c r="ER286" s="153"/>
      <c r="ES286" s="153"/>
      <c r="ET286" s="153"/>
      <c r="EU286" s="153"/>
      <c r="EV286" s="153"/>
      <c r="EW286" s="153"/>
      <c r="EX286" s="153"/>
      <c r="EY286" s="153"/>
      <c r="EZ286" s="153"/>
      <c r="FA286" s="153"/>
      <c r="FB286" s="153"/>
      <c r="FC286" s="153"/>
      <c r="FD286" s="153"/>
      <c r="FE286" s="153"/>
      <c r="FF286" s="153"/>
      <c r="FG286" s="153"/>
      <c r="FH286" s="153"/>
      <c r="FI286" s="153"/>
      <c r="FJ286" s="153"/>
      <c r="FK286" s="153"/>
      <c r="FL286" s="153"/>
      <c r="FM286" s="153"/>
      <c r="FN286" s="153"/>
    </row>
    <row r="287" spans="1:170" s="152" customFormat="1" ht="33.75" customHeight="1">
      <c r="A287" s="231" t="s">
        <v>486</v>
      </c>
      <c r="B287" s="231"/>
      <c r="C287" s="231"/>
      <c r="D287" s="231"/>
      <c r="E287" s="231"/>
      <c r="F287" s="218"/>
      <c r="G287" s="170"/>
      <c r="H287" s="218"/>
      <c r="I287" s="170"/>
      <c r="J287" s="170" t="s">
        <v>479</v>
      </c>
      <c r="K287" s="218"/>
      <c r="L287" s="218"/>
      <c r="M287" s="218"/>
      <c r="N287" s="218"/>
      <c r="O287" s="218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  <c r="DL287" s="153"/>
      <c r="DM287" s="153"/>
      <c r="DN287" s="153"/>
      <c r="DO287" s="153"/>
      <c r="DP287" s="153"/>
      <c r="DQ287" s="153"/>
      <c r="DR287" s="153"/>
      <c r="DS287" s="153"/>
      <c r="DT287" s="153"/>
      <c r="DU287" s="153"/>
      <c r="DV287" s="153"/>
      <c r="DW287" s="153"/>
      <c r="DX287" s="153"/>
      <c r="DY287" s="153"/>
      <c r="DZ287" s="153"/>
      <c r="EA287" s="153"/>
      <c r="EB287" s="153"/>
      <c r="EC287" s="153"/>
      <c r="ED287" s="153"/>
      <c r="EE287" s="153"/>
      <c r="EF287" s="153"/>
      <c r="EG287" s="153"/>
      <c r="EH287" s="153"/>
      <c r="EI287" s="153"/>
      <c r="EJ287" s="153"/>
      <c r="EK287" s="153"/>
      <c r="EL287" s="153"/>
      <c r="EM287" s="153"/>
      <c r="EN287" s="153"/>
      <c r="EO287" s="153"/>
      <c r="EP287" s="153"/>
      <c r="EQ287" s="153"/>
      <c r="ER287" s="153"/>
      <c r="ES287" s="153"/>
      <c r="ET287" s="153"/>
      <c r="EU287" s="153"/>
      <c r="EV287" s="153"/>
      <c r="EW287" s="153"/>
      <c r="EX287" s="153"/>
      <c r="EY287" s="153"/>
      <c r="EZ287" s="153"/>
      <c r="FA287" s="153"/>
      <c r="FB287" s="153"/>
      <c r="FC287" s="153"/>
      <c r="FD287" s="153"/>
      <c r="FE287" s="153"/>
      <c r="FF287" s="153"/>
      <c r="FG287" s="153"/>
      <c r="FH287" s="153"/>
      <c r="FI287" s="153"/>
      <c r="FJ287" s="153"/>
      <c r="FK287" s="153"/>
      <c r="FL287" s="153"/>
      <c r="FM287" s="153"/>
      <c r="FN287" s="153"/>
    </row>
    <row r="288" spans="1:170" ht="15.75">
      <c r="A288" s="218"/>
      <c r="B288" s="218"/>
      <c r="C288" s="218"/>
      <c r="D288" s="218"/>
      <c r="E288" s="218"/>
      <c r="F288" s="218"/>
      <c r="G288" s="129"/>
      <c r="H288" s="218"/>
      <c r="I288" s="129"/>
      <c r="J288" s="170"/>
      <c r="K288" s="218"/>
      <c r="L288" s="218"/>
      <c r="M288" s="218"/>
      <c r="N288" s="218"/>
      <c r="O288" s="218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  <c r="AJ288" s="244"/>
      <c r="AK288" s="244"/>
      <c r="AL288" s="244"/>
      <c r="AM288" s="244"/>
      <c r="AN288" s="244"/>
      <c r="AO288" s="244"/>
      <c r="AP288" s="244"/>
      <c r="AQ288" s="244"/>
      <c r="AR288" s="244"/>
      <c r="AS288" s="244"/>
      <c r="AT288" s="244"/>
      <c r="AU288" s="244"/>
      <c r="AV288" s="244"/>
      <c r="AW288" s="244"/>
      <c r="AX288" s="24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</row>
    <row r="289" spans="1:170" ht="15.75">
      <c r="A289" s="224" t="s">
        <v>480</v>
      </c>
      <c r="B289" s="224"/>
      <c r="C289" s="224"/>
      <c r="D289" s="224"/>
      <c r="E289" s="224"/>
      <c r="F289" s="218"/>
      <c r="G289" s="129"/>
      <c r="H289" s="218"/>
      <c r="I289" s="129"/>
      <c r="J289" s="170" t="s">
        <v>482</v>
      </c>
      <c r="K289" s="218"/>
      <c r="L289" s="218"/>
      <c r="M289" s="218"/>
      <c r="N289" s="218"/>
      <c r="O289" s="218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  <c r="AJ289" s="244"/>
      <c r="AK289" s="244"/>
      <c r="AL289" s="244"/>
      <c r="AM289" s="244"/>
      <c r="AN289" s="244"/>
      <c r="AO289" s="244"/>
      <c r="AP289" s="244"/>
      <c r="AQ289" s="244"/>
      <c r="AR289" s="244"/>
      <c r="AS289" s="244"/>
      <c r="AT289" s="244"/>
      <c r="AU289" s="244"/>
      <c r="AV289" s="244"/>
      <c r="AW289" s="244"/>
      <c r="AX289" s="24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</row>
    <row r="290" spans="1:170" ht="15.75">
      <c r="A290" s="218"/>
      <c r="B290" s="218"/>
      <c r="C290" s="218"/>
      <c r="D290" s="218"/>
      <c r="E290" s="218"/>
      <c r="F290" s="218"/>
      <c r="G290" s="129"/>
      <c r="H290" s="218"/>
      <c r="I290" s="129"/>
      <c r="J290" s="170"/>
      <c r="K290" s="218"/>
      <c r="L290" s="218"/>
      <c r="M290" s="218"/>
      <c r="N290" s="218"/>
      <c r="O290" s="218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  <c r="AJ290" s="244"/>
      <c r="AK290" s="244"/>
      <c r="AL290" s="244"/>
      <c r="AM290" s="244"/>
      <c r="AN290" s="244"/>
      <c r="AO290" s="244"/>
      <c r="AP290" s="244"/>
      <c r="AQ290" s="244"/>
      <c r="AR290" s="244"/>
      <c r="AS290" s="244"/>
      <c r="AT290" s="244"/>
      <c r="AU290" s="244"/>
      <c r="AV290" s="244"/>
      <c r="AW290" s="244"/>
      <c r="AX290" s="24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</row>
    <row r="291" spans="1:170" ht="15.75">
      <c r="A291" s="224" t="s">
        <v>481</v>
      </c>
      <c r="B291" s="224"/>
      <c r="C291" s="224"/>
      <c r="D291" s="224"/>
      <c r="E291" s="224"/>
      <c r="F291" s="218"/>
      <c r="G291" s="129"/>
      <c r="H291" s="218"/>
      <c r="I291" s="129"/>
      <c r="J291" s="170" t="s">
        <v>483</v>
      </c>
      <c r="K291" s="218"/>
      <c r="L291" s="218"/>
      <c r="M291" s="218"/>
      <c r="N291" s="218"/>
      <c r="O291" s="218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  <c r="AJ291" s="244"/>
      <c r="AK291" s="244"/>
      <c r="AL291" s="244"/>
      <c r="AM291" s="244"/>
      <c r="AN291" s="244"/>
      <c r="AO291" s="244"/>
      <c r="AP291" s="244"/>
      <c r="AQ291" s="244"/>
      <c r="AR291" s="244"/>
      <c r="AS291" s="244"/>
      <c r="AT291" s="244"/>
      <c r="AU291" s="244"/>
      <c r="AV291" s="244"/>
      <c r="AW291" s="244"/>
      <c r="AX291" s="24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</row>
    <row r="292" spans="1:170" ht="15.75">
      <c r="A292" s="218"/>
      <c r="B292" s="218"/>
      <c r="C292" s="218"/>
      <c r="D292" s="218"/>
      <c r="E292" s="218"/>
      <c r="F292" s="218"/>
      <c r="G292" s="129"/>
      <c r="H292" s="218"/>
      <c r="I292" s="129"/>
      <c r="J292" s="170"/>
      <c r="K292" s="218"/>
      <c r="L292" s="218"/>
      <c r="M292" s="218"/>
      <c r="N292" s="218"/>
      <c r="O292" s="218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  <c r="AJ292" s="244"/>
      <c r="AK292" s="244"/>
      <c r="AL292" s="244"/>
      <c r="AM292" s="244"/>
      <c r="AN292" s="244"/>
      <c r="AO292" s="244"/>
      <c r="AP292" s="244"/>
      <c r="AQ292" s="244"/>
      <c r="AR292" s="244"/>
      <c r="AS292" s="244"/>
      <c r="AT292" s="244"/>
      <c r="AU292" s="244"/>
      <c r="AV292" s="244"/>
      <c r="AW292" s="244"/>
      <c r="AX292" s="24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</row>
    <row r="294" ht="12.75">
      <c r="C294" s="163" t="s">
        <v>422</v>
      </c>
    </row>
    <row r="295" ht="12.75">
      <c r="C295" s="163" t="s">
        <v>373</v>
      </c>
    </row>
    <row r="296" ht="12.75">
      <c r="C296" s="163" t="s">
        <v>374</v>
      </c>
    </row>
    <row r="297" ht="12.75">
      <c r="C297" s="163" t="s">
        <v>354</v>
      </c>
    </row>
  </sheetData>
  <sheetProtection/>
  <mergeCells count="101">
    <mergeCell ref="A274:D274"/>
    <mergeCell ref="A275:D275"/>
    <mergeCell ref="AA26:AA28"/>
    <mergeCell ref="AB26:AB28"/>
    <mergeCell ref="D27:D28"/>
    <mergeCell ref="O27:P27"/>
    <mergeCell ref="C26:D26"/>
    <mergeCell ref="S27:S28"/>
    <mergeCell ref="B273:F273"/>
    <mergeCell ref="F26:F28"/>
    <mergeCell ref="A5:AF5"/>
    <mergeCell ref="A7:AF7"/>
    <mergeCell ref="AB11:AF11"/>
    <mergeCell ref="K26:L26"/>
    <mergeCell ref="AB12:AF12"/>
    <mergeCell ref="AB13:AF13"/>
    <mergeCell ref="AB14:AF14"/>
    <mergeCell ref="R26:R28"/>
    <mergeCell ref="A26:A28"/>
    <mergeCell ref="S280:W280"/>
    <mergeCell ref="AB16:AF16"/>
    <mergeCell ref="AB23:AF23"/>
    <mergeCell ref="S278:W278"/>
    <mergeCell ref="S279:W279"/>
    <mergeCell ref="S26:T26"/>
    <mergeCell ref="T27:T28"/>
    <mergeCell ref="AE26:AE28"/>
    <mergeCell ref="Z279:AD279"/>
    <mergeCell ref="U26:U28"/>
    <mergeCell ref="W26:W28"/>
    <mergeCell ref="A255:AF255"/>
    <mergeCell ref="A257:AF257"/>
    <mergeCell ref="A253:AF253"/>
    <mergeCell ref="G26:J26"/>
    <mergeCell ref="E26:E28"/>
    <mergeCell ref="G27:G28"/>
    <mergeCell ref="AF26:AF28"/>
    <mergeCell ref="A276:D276"/>
    <mergeCell ref="B18:R18"/>
    <mergeCell ref="A6:AF6"/>
    <mergeCell ref="Z18:AA20"/>
    <mergeCell ref="AB22:AF22"/>
    <mergeCell ref="AB18:AF20"/>
    <mergeCell ref="O8:Y8"/>
    <mergeCell ref="B15:R15"/>
    <mergeCell ref="AB10:AF10"/>
    <mergeCell ref="B17:R17"/>
    <mergeCell ref="X26:X28"/>
    <mergeCell ref="AC26:AC28"/>
    <mergeCell ref="AD26:AD28"/>
    <mergeCell ref="M26:Q26"/>
    <mergeCell ref="Q27:Q28"/>
    <mergeCell ref="B22:R22"/>
    <mergeCell ref="C27:C28"/>
    <mergeCell ref="V26:V28"/>
    <mergeCell ref="Y26:Y28"/>
    <mergeCell ref="Z26:Z28"/>
    <mergeCell ref="L27:L28"/>
    <mergeCell ref="B23:R23"/>
    <mergeCell ref="B26:B28"/>
    <mergeCell ref="B16:R16"/>
    <mergeCell ref="B20:R20"/>
    <mergeCell ref="B19:R19"/>
    <mergeCell ref="B21:R21"/>
    <mergeCell ref="H27:I27"/>
    <mergeCell ref="S281:W281"/>
    <mergeCell ref="B12:R14"/>
    <mergeCell ref="A280:Q280"/>
    <mergeCell ref="A281:Q281"/>
    <mergeCell ref="M27:M28"/>
    <mergeCell ref="N27:N28"/>
    <mergeCell ref="A30:AF30"/>
    <mergeCell ref="A44:AF44"/>
    <mergeCell ref="J27:J28"/>
    <mergeCell ref="K27:K28"/>
    <mergeCell ref="A59:AF59"/>
    <mergeCell ref="A76:AF76"/>
    <mergeCell ref="A98:AF98"/>
    <mergeCell ref="A142:AF142"/>
    <mergeCell ref="A164:AF164"/>
    <mergeCell ref="A185:AF185"/>
    <mergeCell ref="A199:AF199"/>
    <mergeCell ref="A259:AF259"/>
    <mergeCell ref="A289:E289"/>
    <mergeCell ref="A261:AF261"/>
    <mergeCell ref="A263:AF263"/>
    <mergeCell ref="A265:AF265"/>
    <mergeCell ref="A267:AF267"/>
    <mergeCell ref="Z278:AB278"/>
    <mergeCell ref="A278:Q278"/>
    <mergeCell ref="A279:Q279"/>
    <mergeCell ref="A291:E291"/>
    <mergeCell ref="AA2:AF2"/>
    <mergeCell ref="AA3:AF3"/>
    <mergeCell ref="AA4:AF4"/>
    <mergeCell ref="A283:C283"/>
    <mergeCell ref="A285:E285"/>
    <mergeCell ref="A287:E287"/>
    <mergeCell ref="A218:AF218"/>
    <mergeCell ref="A119:AF119"/>
    <mergeCell ref="A153:AF153"/>
  </mergeCells>
  <printOptions horizontalCentered="1"/>
  <pageMargins left="0.1968503937007874" right="0.1968503937007874" top="0.11811023622047245" bottom="0.11811023622047245" header="0.1968503937007874" footer="0.1968503937007874"/>
  <pageSetup horizontalDpi="600" verticalDpi="600" orientation="landscape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5" max="255" man="1"/>
    <brk id="238" max="255" man="1"/>
    <brk id="247" max="255" man="1"/>
  </rowBreaks>
  <colBreaks count="1" manualBreakCount="1">
    <brk id="32" max="2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O231"/>
  <sheetViews>
    <sheetView view="pageBreakPreview" zoomScaleSheetLayoutView="100" workbookViewId="0" topLeftCell="A5">
      <selection activeCell="A24" sqref="A1:U16384"/>
    </sheetView>
  </sheetViews>
  <sheetFormatPr defaultColWidth="9.00390625" defaultRowHeight="12.75"/>
  <cols>
    <col min="1" max="1" width="8.125" style="218" customWidth="1"/>
    <col min="2" max="2" width="9.125" style="218" customWidth="1"/>
    <col min="3" max="3" width="12.625" style="218" customWidth="1"/>
    <col min="4" max="4" width="9.125" style="218" customWidth="1"/>
    <col min="5" max="5" width="24.875" style="218" customWidth="1"/>
    <col min="6" max="6" width="9.125" style="218" customWidth="1"/>
    <col min="7" max="7" width="10.125" style="129" bestFit="1" customWidth="1"/>
    <col min="8" max="8" width="11.25390625" style="218" bestFit="1" customWidth="1"/>
    <col min="9" max="9" width="12.625" style="129" customWidth="1"/>
    <col min="10" max="10" width="11.00390625" style="129" customWidth="1"/>
    <col min="11" max="11" width="9.125" style="218" customWidth="1"/>
    <col min="12" max="12" width="20.875" style="218" customWidth="1"/>
    <col min="13" max="15" width="9.125" style="218" customWidth="1"/>
    <col min="16" max="21" width="9.125" style="244" customWidth="1"/>
    <col min="22" max="170" width="9.125" style="34" customWidth="1"/>
  </cols>
  <sheetData>
    <row r="2" ht="15.75">
      <c r="L2" s="218" t="s">
        <v>471</v>
      </c>
    </row>
    <row r="3" spans="10:15" ht="15.75">
      <c r="J3" s="219" t="s">
        <v>472</v>
      </c>
      <c r="K3" s="219"/>
      <c r="L3" s="219"/>
      <c r="M3" s="219"/>
      <c r="N3" s="219"/>
      <c r="O3" s="219"/>
    </row>
    <row r="4" spans="10:15" ht="15.75">
      <c r="J4" s="220" t="s">
        <v>473</v>
      </c>
      <c r="K4" s="220"/>
      <c r="L4" s="220"/>
      <c r="M4" s="220"/>
      <c r="N4" s="220"/>
      <c r="O4" s="220"/>
    </row>
    <row r="5" spans="10:15" ht="15.75">
      <c r="J5" s="220" t="s">
        <v>474</v>
      </c>
      <c r="K5" s="220"/>
      <c r="L5" s="220"/>
      <c r="M5" s="220"/>
      <c r="N5" s="220"/>
      <c r="O5" s="220"/>
    </row>
    <row r="9" spans="1:15" ht="15.75">
      <c r="A9" s="227" t="s">
        <v>91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5" ht="15.75">
      <c r="A10" s="227" t="s">
        <v>92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</row>
    <row r="11" spans="1:15" ht="15.7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</row>
    <row r="12" spans="1:15" ht="15.75">
      <c r="A12" s="224" t="s">
        <v>93</v>
      </c>
      <c r="B12" s="224"/>
      <c r="C12" s="224"/>
      <c r="D12" s="224"/>
      <c r="E12" s="224"/>
      <c r="F12" s="224"/>
      <c r="G12" s="224"/>
      <c r="H12" s="219"/>
      <c r="I12" s="219"/>
      <c r="J12" s="219"/>
      <c r="K12" s="219"/>
      <c r="L12" s="219"/>
      <c r="M12" s="219"/>
      <c r="N12" s="219"/>
      <c r="O12" s="216" t="s">
        <v>31</v>
      </c>
    </row>
    <row r="13" spans="1:15" ht="15.75">
      <c r="A13" s="224" t="s">
        <v>94</v>
      </c>
      <c r="B13" s="224"/>
      <c r="C13" s="224"/>
      <c r="D13" s="224"/>
      <c r="E13" s="224"/>
      <c r="F13" s="224"/>
      <c r="G13" s="224"/>
      <c r="H13" s="219" t="s">
        <v>95</v>
      </c>
      <c r="I13" s="219"/>
      <c r="J13" s="219"/>
      <c r="K13" s="219"/>
      <c r="L13" s="130"/>
      <c r="M13" s="130"/>
      <c r="N13" s="130"/>
      <c r="O13" s="216"/>
    </row>
    <row r="14" spans="1:16" ht="15.75">
      <c r="A14" s="224" t="s">
        <v>96</v>
      </c>
      <c r="B14" s="224"/>
      <c r="C14" s="224"/>
      <c r="D14" s="224"/>
      <c r="E14" s="224"/>
      <c r="F14" s="224"/>
      <c r="G14" s="224"/>
      <c r="H14" s="219" t="s">
        <v>97</v>
      </c>
      <c r="I14" s="219"/>
      <c r="J14" s="219"/>
      <c r="K14" s="219"/>
      <c r="L14" s="228" t="s">
        <v>98</v>
      </c>
      <c r="M14" s="228"/>
      <c r="N14" s="228"/>
      <c r="O14" s="228"/>
      <c r="P14" s="385"/>
    </row>
    <row r="15" spans="1:16" ht="15.75">
      <c r="A15" s="224" t="s">
        <v>99</v>
      </c>
      <c r="B15" s="224"/>
      <c r="C15" s="224"/>
      <c r="D15" s="224"/>
      <c r="E15" s="224"/>
      <c r="F15" s="224"/>
      <c r="G15" s="224"/>
      <c r="H15" s="219" t="s">
        <v>100</v>
      </c>
      <c r="I15" s="219"/>
      <c r="J15" s="219"/>
      <c r="K15" s="219"/>
      <c r="L15" s="220">
        <v>7610012391</v>
      </c>
      <c r="M15" s="220"/>
      <c r="N15" s="220"/>
      <c r="O15" s="220"/>
      <c r="P15" s="386"/>
    </row>
    <row r="16" spans="1:16" ht="15.75">
      <c r="A16" s="224" t="s">
        <v>36</v>
      </c>
      <c r="B16" s="224"/>
      <c r="C16" s="224"/>
      <c r="D16" s="224"/>
      <c r="E16" s="224"/>
      <c r="F16" s="224"/>
      <c r="G16" s="224"/>
      <c r="H16" s="219" t="s">
        <v>101</v>
      </c>
      <c r="I16" s="219"/>
      <c r="J16" s="219"/>
      <c r="K16" s="219"/>
      <c r="L16" s="220">
        <v>761001001</v>
      </c>
      <c r="M16" s="220"/>
      <c r="N16" s="220"/>
      <c r="O16" s="220"/>
      <c r="P16" s="386"/>
    </row>
    <row r="17" spans="1:15" ht="15.75" customHeight="1">
      <c r="A17" s="224" t="s">
        <v>102</v>
      </c>
      <c r="B17" s="224"/>
      <c r="C17" s="224"/>
      <c r="D17" s="224"/>
      <c r="E17" s="224"/>
      <c r="F17" s="224"/>
      <c r="G17" s="224"/>
      <c r="H17" s="219" t="s">
        <v>103</v>
      </c>
      <c r="I17" s="219"/>
      <c r="J17" s="219"/>
      <c r="K17" s="219"/>
      <c r="L17" s="230" t="s">
        <v>104</v>
      </c>
      <c r="M17" s="230"/>
      <c r="N17" s="230"/>
      <c r="O17" s="230"/>
    </row>
    <row r="18" spans="1:16" ht="15.75">
      <c r="A18" s="224" t="s">
        <v>37</v>
      </c>
      <c r="B18" s="224"/>
      <c r="C18" s="224"/>
      <c r="D18" s="224"/>
      <c r="E18" s="224"/>
      <c r="F18" s="224"/>
      <c r="G18" s="224"/>
      <c r="H18" s="219" t="s">
        <v>105</v>
      </c>
      <c r="I18" s="219"/>
      <c r="J18" s="219"/>
      <c r="K18" s="219"/>
      <c r="L18" s="219">
        <v>78715000</v>
      </c>
      <c r="M18" s="219"/>
      <c r="N18" s="219"/>
      <c r="O18" s="219"/>
      <c r="P18" s="130"/>
    </row>
    <row r="19" spans="1:15" ht="15.75">
      <c r="A19" s="224" t="s">
        <v>106</v>
      </c>
      <c r="B19" s="224"/>
      <c r="C19" s="224"/>
      <c r="D19" s="224"/>
      <c r="E19" s="224"/>
      <c r="F19" s="224"/>
      <c r="G19" s="224"/>
      <c r="H19" s="219"/>
      <c r="I19" s="219"/>
      <c r="J19" s="219"/>
      <c r="K19" s="219"/>
      <c r="L19" s="219"/>
      <c r="M19" s="219"/>
      <c r="N19" s="219"/>
      <c r="O19" s="216"/>
    </row>
    <row r="20" spans="1:15" ht="15.75">
      <c r="A20" s="224" t="s">
        <v>107</v>
      </c>
      <c r="B20" s="224"/>
      <c r="C20" s="224"/>
      <c r="D20" s="224"/>
      <c r="E20" s="224"/>
      <c r="F20" s="224"/>
      <c r="G20" s="224"/>
      <c r="H20" s="130"/>
      <c r="I20" s="130"/>
      <c r="J20" s="130"/>
      <c r="K20" s="130"/>
      <c r="L20" s="130"/>
      <c r="M20" s="130"/>
      <c r="N20" s="130"/>
      <c r="O20" s="130"/>
    </row>
    <row r="21" spans="1:170" s="9" customFormat="1" ht="33.75" customHeight="1">
      <c r="A21" s="231" t="s">
        <v>108</v>
      </c>
      <c r="B21" s="231"/>
      <c r="C21" s="231"/>
      <c r="D21" s="231"/>
      <c r="E21" s="231"/>
      <c r="F21" s="231"/>
      <c r="G21" s="231"/>
      <c r="H21" s="130"/>
      <c r="I21" s="130"/>
      <c r="J21" s="130"/>
      <c r="K21" s="130"/>
      <c r="L21" s="130"/>
      <c r="M21" s="130"/>
      <c r="N21" s="130"/>
      <c r="O21" s="130"/>
      <c r="P21" s="153"/>
      <c r="Q21" s="153"/>
      <c r="R21" s="153"/>
      <c r="S21" s="153"/>
      <c r="T21" s="153"/>
      <c r="U21" s="153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</row>
    <row r="22" spans="1:170" s="9" customFormat="1" ht="15.75">
      <c r="A22" s="224" t="s">
        <v>109</v>
      </c>
      <c r="B22" s="224"/>
      <c r="C22" s="224"/>
      <c r="D22" s="224"/>
      <c r="E22" s="224"/>
      <c r="F22" s="224"/>
      <c r="G22" s="224"/>
      <c r="H22" s="219" t="s">
        <v>110</v>
      </c>
      <c r="I22" s="219"/>
      <c r="J22" s="219"/>
      <c r="K22" s="219"/>
      <c r="L22" s="130"/>
      <c r="M22" s="130"/>
      <c r="N22" s="130"/>
      <c r="O22" s="215">
        <v>0</v>
      </c>
      <c r="P22" s="153"/>
      <c r="Q22" s="153"/>
      <c r="R22" s="153"/>
      <c r="S22" s="153"/>
      <c r="T22" s="153"/>
      <c r="U22" s="153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</row>
    <row r="23" spans="1:7" ht="15.75">
      <c r="A23" s="233"/>
      <c r="B23" s="233"/>
      <c r="C23" s="233"/>
      <c r="D23" s="233"/>
      <c r="E23" s="233"/>
      <c r="F23" s="233"/>
      <c r="G23" s="233"/>
    </row>
    <row r="24" spans="1:15" ht="12.75" customHeight="1">
      <c r="A24" s="232" t="s">
        <v>22</v>
      </c>
      <c r="B24" s="232" t="s">
        <v>111</v>
      </c>
      <c r="C24" s="192" t="s">
        <v>112</v>
      </c>
      <c r="D24" s="193"/>
      <c r="E24" s="234" t="s">
        <v>113</v>
      </c>
      <c r="F24" s="232" t="s">
        <v>114</v>
      </c>
      <c r="G24" s="232" t="s">
        <v>115</v>
      </c>
      <c r="H24" s="232"/>
      <c r="I24" s="232"/>
      <c r="J24" s="232"/>
      <c r="K24" s="232"/>
      <c r="L24" s="232" t="s">
        <v>116</v>
      </c>
      <c r="M24" s="232" t="s">
        <v>117</v>
      </c>
      <c r="N24" s="232" t="s">
        <v>118</v>
      </c>
      <c r="O24" s="232" t="s">
        <v>119</v>
      </c>
    </row>
    <row r="25" spans="1:15" ht="12.75" customHeight="1">
      <c r="A25" s="232"/>
      <c r="B25" s="232"/>
      <c r="C25" s="234" t="s">
        <v>120</v>
      </c>
      <c r="D25" s="234" t="s">
        <v>121</v>
      </c>
      <c r="E25" s="235"/>
      <c r="F25" s="232"/>
      <c r="G25" s="232" t="s">
        <v>26</v>
      </c>
      <c r="H25" s="232" t="s">
        <v>122</v>
      </c>
      <c r="I25" s="232"/>
      <c r="J25" s="232"/>
      <c r="K25" s="232"/>
      <c r="L25" s="232"/>
      <c r="M25" s="232"/>
      <c r="N25" s="232"/>
      <c r="O25" s="232"/>
    </row>
    <row r="26" spans="1:15" ht="12.75">
      <c r="A26" s="232"/>
      <c r="B26" s="232"/>
      <c r="C26" s="235"/>
      <c r="D26" s="235"/>
      <c r="E26" s="235"/>
      <c r="F26" s="232"/>
      <c r="G26" s="232"/>
      <c r="H26" s="232" t="s">
        <v>43</v>
      </c>
      <c r="I26" s="232" t="s">
        <v>27</v>
      </c>
      <c r="J26" s="232"/>
      <c r="K26" s="232" t="s">
        <v>123</v>
      </c>
      <c r="L26" s="232"/>
      <c r="M26" s="232"/>
      <c r="N26" s="232"/>
      <c r="O26" s="232"/>
    </row>
    <row r="27" spans="1:15" ht="25.5">
      <c r="A27" s="232"/>
      <c r="B27" s="232"/>
      <c r="C27" s="236"/>
      <c r="D27" s="236"/>
      <c r="E27" s="236"/>
      <c r="F27" s="232"/>
      <c r="G27" s="232"/>
      <c r="H27" s="232"/>
      <c r="I27" s="217" t="s">
        <v>124</v>
      </c>
      <c r="J27" s="217" t="s">
        <v>29</v>
      </c>
      <c r="K27" s="232"/>
      <c r="L27" s="232"/>
      <c r="M27" s="232"/>
      <c r="N27" s="232"/>
      <c r="O27" s="232"/>
    </row>
    <row r="28" spans="1:15" ht="15.75">
      <c r="A28" s="387" t="s">
        <v>0</v>
      </c>
      <c r="B28" s="217">
        <v>2</v>
      </c>
      <c r="C28" s="217">
        <v>3</v>
      </c>
      <c r="D28" s="217">
        <v>4</v>
      </c>
      <c r="E28" s="217">
        <v>5</v>
      </c>
      <c r="F28" s="217">
        <v>6</v>
      </c>
      <c r="G28" s="217">
        <v>7</v>
      </c>
      <c r="H28" s="217">
        <v>8</v>
      </c>
      <c r="I28" s="217">
        <v>9</v>
      </c>
      <c r="J28" s="217">
        <v>10</v>
      </c>
      <c r="K28" s="217">
        <v>11</v>
      </c>
      <c r="L28" s="217">
        <v>12</v>
      </c>
      <c r="M28" s="217">
        <v>13</v>
      </c>
      <c r="N28" s="217">
        <v>14</v>
      </c>
      <c r="O28" s="217">
        <v>15</v>
      </c>
    </row>
    <row r="29" spans="1:170" s="30" customFormat="1" ht="14.25">
      <c r="A29" s="237" t="s">
        <v>233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388"/>
      <c r="Q29" s="388"/>
      <c r="R29" s="388"/>
      <c r="S29" s="388"/>
      <c r="T29" s="388"/>
      <c r="U29" s="38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</row>
    <row r="30" spans="1:170" s="49" customFormat="1" ht="111" customHeight="1">
      <c r="A30" s="217">
        <v>1</v>
      </c>
      <c r="B30" s="217"/>
      <c r="C30" s="217" t="s">
        <v>131</v>
      </c>
      <c r="D30" s="217" t="s">
        <v>126</v>
      </c>
      <c r="E30" s="217" t="s">
        <v>455</v>
      </c>
      <c r="F30" s="217">
        <v>2017</v>
      </c>
      <c r="G30" s="52">
        <f>H30+I30+J30+K30</f>
        <v>104.0325</v>
      </c>
      <c r="H30" s="52">
        <v>33</v>
      </c>
      <c r="I30" s="52">
        <f>H30*1.05</f>
        <v>34.65</v>
      </c>
      <c r="J30" s="52">
        <f>I30*1.05</f>
        <v>36.3825</v>
      </c>
      <c r="K30" s="52">
        <v>0</v>
      </c>
      <c r="L30" s="217" t="s">
        <v>158</v>
      </c>
      <c r="M30" s="217" t="s">
        <v>129</v>
      </c>
      <c r="N30" s="217" t="s">
        <v>129</v>
      </c>
      <c r="O30" s="217" t="s">
        <v>126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</row>
    <row r="31" spans="1:171" s="51" customFormat="1" ht="111" customHeight="1">
      <c r="A31" s="73">
        <v>2</v>
      </c>
      <c r="B31" s="217"/>
      <c r="C31" s="217" t="s">
        <v>131</v>
      </c>
      <c r="D31" s="217"/>
      <c r="E31" s="217" t="s">
        <v>290</v>
      </c>
      <c r="F31" s="217">
        <v>2017</v>
      </c>
      <c r="G31" s="52">
        <f>H31+I31+J31+K31</f>
        <v>15000</v>
      </c>
      <c r="H31" s="122">
        <v>4800</v>
      </c>
      <c r="I31" s="52">
        <v>5000</v>
      </c>
      <c r="J31" s="52">
        <v>5200</v>
      </c>
      <c r="K31" s="52">
        <v>0</v>
      </c>
      <c r="L31" s="217" t="s">
        <v>195</v>
      </c>
      <c r="M31" s="217" t="s">
        <v>129</v>
      </c>
      <c r="N31" s="217" t="s">
        <v>129</v>
      </c>
      <c r="O31" s="21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50"/>
    </row>
    <row r="32" spans="1:171" s="51" customFormat="1" ht="111" customHeight="1">
      <c r="A32" s="73">
        <v>3</v>
      </c>
      <c r="B32" s="217"/>
      <c r="C32" s="217" t="s">
        <v>131</v>
      </c>
      <c r="D32" s="217"/>
      <c r="E32" s="217" t="s">
        <v>291</v>
      </c>
      <c r="F32" s="217">
        <v>2017</v>
      </c>
      <c r="G32" s="52">
        <f>H32+I32+J32+K32</f>
        <v>12100</v>
      </c>
      <c r="H32" s="122">
        <v>3900</v>
      </c>
      <c r="I32" s="52">
        <v>4000</v>
      </c>
      <c r="J32" s="52">
        <v>4200</v>
      </c>
      <c r="K32" s="52">
        <v>0</v>
      </c>
      <c r="L32" s="217" t="s">
        <v>195</v>
      </c>
      <c r="M32" s="217" t="s">
        <v>129</v>
      </c>
      <c r="N32" s="217" t="s">
        <v>129</v>
      </c>
      <c r="O32" s="21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50"/>
    </row>
    <row r="33" spans="1:171" s="51" customFormat="1" ht="111" customHeight="1">
      <c r="A33" s="73">
        <v>4</v>
      </c>
      <c r="B33" s="217"/>
      <c r="C33" s="217" t="s">
        <v>131</v>
      </c>
      <c r="D33" s="217"/>
      <c r="E33" s="156" t="s">
        <v>337</v>
      </c>
      <c r="F33" s="217">
        <v>2017</v>
      </c>
      <c r="G33" s="52">
        <f>H33+I33+J33+K33</f>
        <v>345</v>
      </c>
      <c r="H33" s="217">
        <v>115</v>
      </c>
      <c r="I33" s="52">
        <v>115</v>
      </c>
      <c r="J33" s="52">
        <v>115</v>
      </c>
      <c r="K33" s="52">
        <v>0</v>
      </c>
      <c r="L33" s="217" t="s">
        <v>158</v>
      </c>
      <c r="M33" s="217" t="s">
        <v>129</v>
      </c>
      <c r="N33" s="217" t="s">
        <v>129</v>
      </c>
      <c r="O33" s="217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50"/>
    </row>
    <row r="34" spans="1:171" s="51" customFormat="1" ht="111" customHeight="1">
      <c r="A34" s="73">
        <v>5</v>
      </c>
      <c r="B34" s="217"/>
      <c r="C34" s="217" t="s">
        <v>131</v>
      </c>
      <c r="D34" s="217"/>
      <c r="E34" s="217" t="s">
        <v>427</v>
      </c>
      <c r="F34" s="217">
        <v>2017</v>
      </c>
      <c r="G34" s="52">
        <f>H34+I34+J34+K34</f>
        <v>2870</v>
      </c>
      <c r="H34" s="217">
        <v>2870</v>
      </c>
      <c r="I34" s="52"/>
      <c r="J34" s="52"/>
      <c r="K34" s="52"/>
      <c r="L34" s="217" t="s">
        <v>151</v>
      </c>
      <c r="M34" s="217" t="s">
        <v>129</v>
      </c>
      <c r="N34" s="217" t="s">
        <v>129</v>
      </c>
      <c r="O34" s="21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50"/>
    </row>
    <row r="35" spans="1:170" s="71" customFormat="1" ht="111" customHeight="1">
      <c r="A35" s="73">
        <v>6</v>
      </c>
      <c r="B35" s="217"/>
      <c r="C35" s="217" t="s">
        <v>131</v>
      </c>
      <c r="D35" s="217"/>
      <c r="E35" s="217" t="s">
        <v>358</v>
      </c>
      <c r="F35" s="217">
        <v>2017</v>
      </c>
      <c r="G35" s="217">
        <f>H35+I35+J35</f>
        <v>1650</v>
      </c>
      <c r="H35" s="217">
        <v>1650</v>
      </c>
      <c r="I35" s="217"/>
      <c r="J35" s="84"/>
      <c r="K35" s="217"/>
      <c r="L35" s="56" t="s">
        <v>195</v>
      </c>
      <c r="M35" s="217" t="s">
        <v>170</v>
      </c>
      <c r="N35" s="217" t="s">
        <v>170</v>
      </c>
      <c r="O35" s="217"/>
      <c r="P35" s="48"/>
      <c r="Q35" s="48"/>
      <c r="R35" s="48"/>
      <c r="S35" s="48"/>
      <c r="T35" s="48"/>
      <c r="U35" s="48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</row>
    <row r="36" spans="1:170" s="71" customFormat="1" ht="111" customHeight="1">
      <c r="A36" s="73">
        <v>7</v>
      </c>
      <c r="B36" s="217"/>
      <c r="C36" s="217" t="s">
        <v>131</v>
      </c>
      <c r="D36" s="217"/>
      <c r="E36" s="217" t="s">
        <v>358</v>
      </c>
      <c r="F36" s="217">
        <v>2017</v>
      </c>
      <c r="G36" s="217">
        <f>H36+I36+J36</f>
        <v>2200</v>
      </c>
      <c r="H36" s="217">
        <v>2200</v>
      </c>
      <c r="I36" s="217"/>
      <c r="J36" s="84"/>
      <c r="K36" s="217"/>
      <c r="L36" s="56" t="s">
        <v>195</v>
      </c>
      <c r="M36" s="217" t="s">
        <v>170</v>
      </c>
      <c r="N36" s="217" t="s">
        <v>170</v>
      </c>
      <c r="O36" s="217"/>
      <c r="P36" s="48"/>
      <c r="Q36" s="48"/>
      <c r="R36" s="48"/>
      <c r="S36" s="48"/>
      <c r="T36" s="48"/>
      <c r="U36" s="48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</row>
    <row r="37" spans="1:170" s="71" customFormat="1" ht="111" customHeight="1">
      <c r="A37" s="73">
        <v>8</v>
      </c>
      <c r="B37" s="217"/>
      <c r="C37" s="217" t="s">
        <v>131</v>
      </c>
      <c r="D37" s="217"/>
      <c r="E37" s="217" t="s">
        <v>358</v>
      </c>
      <c r="F37" s="217">
        <v>2017</v>
      </c>
      <c r="G37" s="217">
        <f>H37+I37+J37</f>
        <v>2200</v>
      </c>
      <c r="H37" s="217">
        <v>2200</v>
      </c>
      <c r="I37" s="217"/>
      <c r="J37" s="84"/>
      <c r="K37" s="217"/>
      <c r="L37" s="56" t="s">
        <v>195</v>
      </c>
      <c r="M37" s="217" t="s">
        <v>170</v>
      </c>
      <c r="N37" s="217" t="s">
        <v>170</v>
      </c>
      <c r="O37" s="217"/>
      <c r="P37" s="48"/>
      <c r="Q37" s="48"/>
      <c r="R37" s="48"/>
      <c r="S37" s="48"/>
      <c r="T37" s="48"/>
      <c r="U37" s="48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</row>
    <row r="38" spans="1:171" s="51" customFormat="1" ht="111" customHeight="1">
      <c r="A38" s="73">
        <v>9</v>
      </c>
      <c r="B38" s="217"/>
      <c r="C38" s="217" t="s">
        <v>131</v>
      </c>
      <c r="D38" s="217"/>
      <c r="E38" s="217" t="s">
        <v>460</v>
      </c>
      <c r="F38" s="217">
        <v>2017</v>
      </c>
      <c r="G38" s="217">
        <f>H38+I38+J38</f>
        <v>200</v>
      </c>
      <c r="H38" s="217">
        <v>200</v>
      </c>
      <c r="I38" s="217"/>
      <c r="J38" s="84"/>
      <c r="K38" s="217"/>
      <c r="L38" s="56" t="s">
        <v>195</v>
      </c>
      <c r="M38" s="217" t="s">
        <v>170</v>
      </c>
      <c r="N38" s="217" t="s">
        <v>170</v>
      </c>
      <c r="O38" s="21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50"/>
    </row>
    <row r="39" spans="1:171" s="51" customFormat="1" ht="111" customHeight="1">
      <c r="A39" s="73">
        <v>10</v>
      </c>
      <c r="B39" s="217"/>
      <c r="C39" s="217" t="s">
        <v>131</v>
      </c>
      <c r="D39" s="217"/>
      <c r="E39" s="217" t="s">
        <v>466</v>
      </c>
      <c r="F39" s="217">
        <v>2017</v>
      </c>
      <c r="G39" s="52">
        <f>H39+I39+J39+K39</f>
        <v>300</v>
      </c>
      <c r="H39" s="217">
        <v>100</v>
      </c>
      <c r="I39" s="52">
        <v>100</v>
      </c>
      <c r="J39" s="52">
        <v>100</v>
      </c>
      <c r="K39" s="52"/>
      <c r="L39" s="217" t="s">
        <v>151</v>
      </c>
      <c r="M39" s="217" t="s">
        <v>129</v>
      </c>
      <c r="N39" s="217" t="s">
        <v>129</v>
      </c>
      <c r="O39" s="21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50"/>
    </row>
    <row r="40" spans="1:170" s="49" customFormat="1" ht="111" customHeight="1">
      <c r="A40" s="217">
        <v>11</v>
      </c>
      <c r="B40" s="217"/>
      <c r="C40" s="217" t="s">
        <v>131</v>
      </c>
      <c r="D40" s="217"/>
      <c r="E40" s="217" t="s">
        <v>453</v>
      </c>
      <c r="F40" s="217">
        <v>2017</v>
      </c>
      <c r="G40" s="52">
        <f>H40+I40+J40+K40</f>
        <v>4745.8</v>
      </c>
      <c r="H40" s="52">
        <v>4745.8</v>
      </c>
      <c r="I40" s="52"/>
      <c r="J40" s="52"/>
      <c r="K40" s="52"/>
      <c r="L40" s="217" t="s">
        <v>151</v>
      </c>
      <c r="M40" s="217" t="s">
        <v>129</v>
      </c>
      <c r="N40" s="217" t="s">
        <v>129</v>
      </c>
      <c r="O40" s="21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</row>
    <row r="41" spans="1:170" s="74" customFormat="1" ht="111" customHeight="1">
      <c r="A41" s="217">
        <v>12</v>
      </c>
      <c r="B41" s="217"/>
      <c r="C41" s="217" t="s">
        <v>131</v>
      </c>
      <c r="D41" s="217"/>
      <c r="E41" s="217" t="s">
        <v>330</v>
      </c>
      <c r="F41" s="217">
        <v>2017</v>
      </c>
      <c r="G41" s="52">
        <f>H41+I41+J41+K41</f>
        <v>22770</v>
      </c>
      <c r="H41" s="176">
        <v>22770</v>
      </c>
      <c r="I41" s="52">
        <v>0</v>
      </c>
      <c r="J41" s="52">
        <v>0</v>
      </c>
      <c r="K41" s="52">
        <v>0</v>
      </c>
      <c r="L41" s="217" t="s">
        <v>464</v>
      </c>
      <c r="M41" s="217" t="s">
        <v>129</v>
      </c>
      <c r="N41" s="217" t="s">
        <v>129</v>
      </c>
      <c r="O41" s="21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</row>
    <row r="42" spans="1:171" s="133" customFormat="1" ht="18" customHeight="1">
      <c r="A42" s="173">
        <v>12</v>
      </c>
      <c r="B42" s="174"/>
      <c r="C42" s="174"/>
      <c r="D42" s="174"/>
      <c r="E42" s="174"/>
      <c r="F42" s="174"/>
      <c r="G42" s="175">
        <f>SUM(G30:G41)</f>
        <v>64484.832500000004</v>
      </c>
      <c r="H42" s="175">
        <f>SUM(H30:H41)</f>
        <v>45583.8</v>
      </c>
      <c r="I42" s="175">
        <f>SUM(I30:I41)</f>
        <v>9249.65</v>
      </c>
      <c r="J42" s="175">
        <f>SUM(J30:J41)</f>
        <v>9651.3825</v>
      </c>
      <c r="K42" s="175">
        <f>SUM(K30:K41)</f>
        <v>0</v>
      </c>
      <c r="L42" s="174"/>
      <c r="M42" s="174"/>
      <c r="N42" s="174"/>
      <c r="O42" s="174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2"/>
    </row>
    <row r="43" spans="1:170" s="54" customFormat="1" ht="15.75" customHeight="1">
      <c r="A43" s="237" t="s">
        <v>234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383"/>
      <c r="Q43" s="383"/>
      <c r="R43" s="383"/>
      <c r="S43" s="383"/>
      <c r="T43" s="383"/>
      <c r="U43" s="383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</row>
    <row r="44" spans="1:170" s="49" customFormat="1" ht="111" customHeight="1">
      <c r="A44" s="217">
        <v>1</v>
      </c>
      <c r="B44" s="217"/>
      <c r="C44" s="217" t="s">
        <v>131</v>
      </c>
      <c r="D44" s="217" t="s">
        <v>126</v>
      </c>
      <c r="E44" s="154" t="s">
        <v>150</v>
      </c>
      <c r="F44" s="217">
        <v>2017</v>
      </c>
      <c r="G44" s="52">
        <f aca="true" t="shared" si="0" ref="G44:G52">H44+I44+J44+K44</f>
        <v>380</v>
      </c>
      <c r="H44" s="52">
        <v>380</v>
      </c>
      <c r="I44" s="52">
        <v>0</v>
      </c>
      <c r="J44" s="52">
        <v>0</v>
      </c>
      <c r="K44" s="52">
        <v>0</v>
      </c>
      <c r="L44" s="217" t="s">
        <v>151</v>
      </c>
      <c r="M44" s="217" t="s">
        <v>129</v>
      </c>
      <c r="N44" s="217" t="s">
        <v>129</v>
      </c>
      <c r="O44" s="217" t="s">
        <v>126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</row>
    <row r="45" spans="1:170" s="49" customFormat="1" ht="111" customHeight="1">
      <c r="A45" s="217">
        <v>2</v>
      </c>
      <c r="B45" s="217"/>
      <c r="C45" s="217" t="s">
        <v>131</v>
      </c>
      <c r="D45" s="217" t="s">
        <v>126</v>
      </c>
      <c r="E45" s="154" t="s">
        <v>152</v>
      </c>
      <c r="F45" s="217">
        <v>2017</v>
      </c>
      <c r="G45" s="52">
        <f t="shared" si="0"/>
        <v>60</v>
      </c>
      <c r="H45" s="52">
        <f>60/12*10</f>
        <v>50</v>
      </c>
      <c r="I45" s="52">
        <f>60/12*2</f>
        <v>10</v>
      </c>
      <c r="J45" s="52">
        <v>0</v>
      </c>
      <c r="K45" s="52">
        <v>0</v>
      </c>
      <c r="L45" s="217" t="s">
        <v>344</v>
      </c>
      <c r="M45" s="217" t="s">
        <v>129</v>
      </c>
      <c r="N45" s="217" t="s">
        <v>129</v>
      </c>
      <c r="O45" s="217" t="s">
        <v>126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</row>
    <row r="46" spans="1:170" s="49" customFormat="1" ht="111" customHeight="1">
      <c r="A46" s="217">
        <v>3</v>
      </c>
      <c r="B46" s="217"/>
      <c r="C46" s="217" t="s">
        <v>131</v>
      </c>
      <c r="D46" s="217"/>
      <c r="E46" s="217" t="s">
        <v>253</v>
      </c>
      <c r="F46" s="217">
        <v>2017</v>
      </c>
      <c r="G46" s="52">
        <f t="shared" si="0"/>
        <v>218</v>
      </c>
      <c r="H46" s="52">
        <v>118</v>
      </c>
      <c r="I46" s="52">
        <v>50</v>
      </c>
      <c r="J46" s="52">
        <v>50</v>
      </c>
      <c r="K46" s="52">
        <v>0</v>
      </c>
      <c r="L46" s="217" t="s">
        <v>151</v>
      </c>
      <c r="M46" s="217" t="s">
        <v>129</v>
      </c>
      <c r="N46" s="217" t="s">
        <v>129</v>
      </c>
      <c r="O46" s="21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</row>
    <row r="47" spans="1:170" s="49" customFormat="1" ht="111" customHeight="1">
      <c r="A47" s="217">
        <v>4</v>
      </c>
      <c r="B47" s="217"/>
      <c r="C47" s="217" t="s">
        <v>131</v>
      </c>
      <c r="D47" s="217"/>
      <c r="E47" s="217" t="s">
        <v>348</v>
      </c>
      <c r="F47" s="217">
        <v>2017</v>
      </c>
      <c r="G47" s="52">
        <f t="shared" si="0"/>
        <v>315</v>
      </c>
      <c r="H47" s="52">
        <v>115</v>
      </c>
      <c r="I47" s="52">
        <v>100</v>
      </c>
      <c r="J47" s="52">
        <v>100</v>
      </c>
      <c r="K47" s="52">
        <v>0</v>
      </c>
      <c r="L47" s="217" t="s">
        <v>151</v>
      </c>
      <c r="M47" s="217" t="s">
        <v>129</v>
      </c>
      <c r="N47" s="217" t="s">
        <v>129</v>
      </c>
      <c r="O47" s="21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</row>
    <row r="48" spans="1:170" s="49" customFormat="1" ht="111" customHeight="1">
      <c r="A48" s="217">
        <v>5</v>
      </c>
      <c r="B48" s="217"/>
      <c r="C48" s="217" t="s">
        <v>131</v>
      </c>
      <c r="D48" s="217"/>
      <c r="E48" s="217" t="s">
        <v>349</v>
      </c>
      <c r="F48" s="217">
        <v>2017</v>
      </c>
      <c r="G48" s="52">
        <f t="shared" si="0"/>
        <v>510</v>
      </c>
      <c r="H48" s="58">
        <v>170</v>
      </c>
      <c r="I48" s="52">
        <v>170</v>
      </c>
      <c r="J48" s="52">
        <v>170</v>
      </c>
      <c r="K48" s="52">
        <v>0</v>
      </c>
      <c r="L48" s="217" t="s">
        <v>151</v>
      </c>
      <c r="M48" s="217" t="s">
        <v>129</v>
      </c>
      <c r="N48" s="217" t="s">
        <v>129</v>
      </c>
      <c r="O48" s="21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</row>
    <row r="49" spans="1:170" s="49" customFormat="1" ht="111" customHeight="1">
      <c r="A49" s="217">
        <v>6</v>
      </c>
      <c r="B49" s="217"/>
      <c r="C49" s="217" t="s">
        <v>131</v>
      </c>
      <c r="D49" s="217"/>
      <c r="E49" s="217" t="s">
        <v>350</v>
      </c>
      <c r="F49" s="217">
        <v>2017</v>
      </c>
      <c r="G49" s="52">
        <f t="shared" si="0"/>
        <v>920</v>
      </c>
      <c r="H49" s="58">
        <v>320</v>
      </c>
      <c r="I49" s="52">
        <v>300</v>
      </c>
      <c r="J49" s="52">
        <v>300</v>
      </c>
      <c r="K49" s="52">
        <v>0</v>
      </c>
      <c r="L49" s="217" t="s">
        <v>151</v>
      </c>
      <c r="M49" s="217" t="s">
        <v>129</v>
      </c>
      <c r="N49" s="217" t="s">
        <v>129</v>
      </c>
      <c r="O49" s="21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</row>
    <row r="50" spans="1:170" s="49" customFormat="1" ht="111" customHeight="1">
      <c r="A50" s="217">
        <v>7</v>
      </c>
      <c r="B50" s="217"/>
      <c r="C50" s="217" t="s">
        <v>131</v>
      </c>
      <c r="D50" s="217"/>
      <c r="E50" s="217" t="s">
        <v>351</v>
      </c>
      <c r="F50" s="217">
        <v>2017</v>
      </c>
      <c r="G50" s="52">
        <f t="shared" si="0"/>
        <v>410</v>
      </c>
      <c r="H50" s="58">
        <v>150</v>
      </c>
      <c r="I50" s="52">
        <v>130</v>
      </c>
      <c r="J50" s="52">
        <v>130</v>
      </c>
      <c r="K50" s="52">
        <v>0</v>
      </c>
      <c r="L50" s="217" t="s">
        <v>151</v>
      </c>
      <c r="M50" s="217" t="s">
        <v>129</v>
      </c>
      <c r="N50" s="217" t="s">
        <v>129</v>
      </c>
      <c r="O50" s="21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</row>
    <row r="51" spans="1:170" s="49" customFormat="1" ht="111" customHeight="1">
      <c r="A51" s="217">
        <v>8</v>
      </c>
      <c r="B51" s="217"/>
      <c r="C51" s="217" t="s">
        <v>131</v>
      </c>
      <c r="D51" s="217"/>
      <c r="E51" s="177" t="s">
        <v>410</v>
      </c>
      <c r="F51" s="217">
        <v>2017</v>
      </c>
      <c r="G51" s="52">
        <f t="shared" si="0"/>
        <v>900</v>
      </c>
      <c r="H51" s="58">
        <v>900</v>
      </c>
      <c r="I51" s="52"/>
      <c r="J51" s="52"/>
      <c r="K51" s="52"/>
      <c r="L51" s="217" t="s">
        <v>281</v>
      </c>
      <c r="M51" s="217" t="s">
        <v>129</v>
      </c>
      <c r="N51" s="217" t="s">
        <v>129</v>
      </c>
      <c r="O51" s="21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</row>
    <row r="52" spans="1:170" s="74" customFormat="1" ht="111" customHeight="1">
      <c r="A52" s="217">
        <v>9</v>
      </c>
      <c r="B52" s="217"/>
      <c r="C52" s="217" t="s">
        <v>131</v>
      </c>
      <c r="D52" s="217"/>
      <c r="E52" s="217" t="s">
        <v>315</v>
      </c>
      <c r="F52" s="217">
        <v>2017</v>
      </c>
      <c r="G52" s="52">
        <f t="shared" si="0"/>
        <v>1350</v>
      </c>
      <c r="H52" s="58">
        <v>430</v>
      </c>
      <c r="I52" s="52">
        <v>450</v>
      </c>
      <c r="J52" s="52">
        <v>470</v>
      </c>
      <c r="K52" s="52">
        <v>0</v>
      </c>
      <c r="L52" s="217" t="s">
        <v>151</v>
      </c>
      <c r="M52" s="217" t="s">
        <v>129</v>
      </c>
      <c r="N52" s="217" t="s">
        <v>129</v>
      </c>
      <c r="O52" s="217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</row>
    <row r="53" spans="1:171" s="133" customFormat="1" ht="20.25" customHeight="1">
      <c r="A53" s="173">
        <v>9</v>
      </c>
      <c r="B53" s="174"/>
      <c r="C53" s="174"/>
      <c r="D53" s="174"/>
      <c r="E53" s="174"/>
      <c r="F53" s="174"/>
      <c r="G53" s="175">
        <f>SUM(G44:G52)</f>
        <v>5063</v>
      </c>
      <c r="H53" s="175">
        <f>SUM(H44:H52)</f>
        <v>2633</v>
      </c>
      <c r="I53" s="175">
        <f>SUM(I44:I52)</f>
        <v>1210</v>
      </c>
      <c r="J53" s="175">
        <f>SUM(J44:J52)</f>
        <v>1220</v>
      </c>
      <c r="K53" s="175">
        <f>SUM(K44:K52)</f>
        <v>0</v>
      </c>
      <c r="L53" s="174"/>
      <c r="M53" s="174"/>
      <c r="N53" s="174"/>
      <c r="O53" s="174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2"/>
    </row>
    <row r="54" spans="1:170" s="54" customFormat="1" ht="18.75" customHeight="1">
      <c r="A54" s="237" t="s">
        <v>235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383"/>
      <c r="Q54" s="383"/>
      <c r="R54" s="383"/>
      <c r="S54" s="383"/>
      <c r="T54" s="383"/>
      <c r="U54" s="383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</row>
    <row r="55" spans="1:170" s="49" customFormat="1" ht="111" customHeight="1">
      <c r="A55" s="217">
        <v>1</v>
      </c>
      <c r="B55" s="217"/>
      <c r="C55" s="217" t="s">
        <v>131</v>
      </c>
      <c r="D55" s="217" t="s">
        <v>126</v>
      </c>
      <c r="E55" s="217" t="s">
        <v>133</v>
      </c>
      <c r="F55" s="217">
        <v>2017</v>
      </c>
      <c r="G55" s="52">
        <f aca="true" t="shared" si="1" ref="G55:G66">H55+I55+J55</f>
        <v>402</v>
      </c>
      <c r="H55" s="52">
        <v>402</v>
      </c>
      <c r="I55" s="52">
        <v>0</v>
      </c>
      <c r="J55" s="52">
        <v>0</v>
      </c>
      <c r="K55" s="52">
        <v>0</v>
      </c>
      <c r="L55" s="217" t="s">
        <v>132</v>
      </c>
      <c r="M55" s="217" t="s">
        <v>129</v>
      </c>
      <c r="N55" s="217" t="s">
        <v>129</v>
      </c>
      <c r="O55" s="217" t="s">
        <v>126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</row>
    <row r="56" spans="1:170" s="55" customFormat="1" ht="111" customHeight="1">
      <c r="A56" s="217">
        <v>2</v>
      </c>
      <c r="B56" s="66"/>
      <c r="C56" s="56" t="s">
        <v>131</v>
      </c>
      <c r="D56" s="66"/>
      <c r="E56" s="217" t="s">
        <v>259</v>
      </c>
      <c r="F56" s="66">
        <v>2017</v>
      </c>
      <c r="G56" s="66">
        <f>H56+I56+J56+K56</f>
        <v>3500</v>
      </c>
      <c r="H56" s="66">
        <v>3500</v>
      </c>
      <c r="I56" s="122">
        <v>0</v>
      </c>
      <c r="J56" s="122">
        <f>I56*1.05</f>
        <v>0</v>
      </c>
      <c r="K56" s="66"/>
      <c r="L56" s="56" t="s">
        <v>162</v>
      </c>
      <c r="M56" s="56" t="s">
        <v>129</v>
      </c>
      <c r="N56" s="56" t="s">
        <v>129</v>
      </c>
      <c r="O56" s="66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</row>
    <row r="57" spans="1:170" s="49" customFormat="1" ht="111" customHeight="1">
      <c r="A57" s="217">
        <v>3</v>
      </c>
      <c r="B57" s="217"/>
      <c r="C57" s="217" t="s">
        <v>131</v>
      </c>
      <c r="D57" s="217"/>
      <c r="E57" s="217" t="s">
        <v>141</v>
      </c>
      <c r="F57" s="217">
        <v>2017</v>
      </c>
      <c r="G57" s="52">
        <f t="shared" si="1"/>
        <v>29.6</v>
      </c>
      <c r="H57" s="52">
        <v>9.6</v>
      </c>
      <c r="I57" s="52">
        <v>10</v>
      </c>
      <c r="J57" s="52">
        <v>10</v>
      </c>
      <c r="K57" s="52">
        <v>0</v>
      </c>
      <c r="L57" s="217" t="s">
        <v>195</v>
      </c>
      <c r="M57" s="217" t="s">
        <v>129</v>
      </c>
      <c r="N57" s="217" t="s">
        <v>129</v>
      </c>
      <c r="O57" s="217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</row>
    <row r="58" spans="1:171" s="51" customFormat="1" ht="111" customHeight="1">
      <c r="A58" s="217">
        <v>4</v>
      </c>
      <c r="B58" s="217"/>
      <c r="C58" s="217" t="s">
        <v>131</v>
      </c>
      <c r="D58" s="217"/>
      <c r="E58" s="217" t="s">
        <v>252</v>
      </c>
      <c r="F58" s="217">
        <v>2017</v>
      </c>
      <c r="G58" s="52">
        <f t="shared" si="1"/>
        <v>2344</v>
      </c>
      <c r="H58" s="217">
        <v>774</v>
      </c>
      <c r="I58" s="52">
        <v>780</v>
      </c>
      <c r="J58" s="52">
        <v>790</v>
      </c>
      <c r="K58" s="52">
        <v>0</v>
      </c>
      <c r="L58" s="217" t="s">
        <v>132</v>
      </c>
      <c r="M58" s="217" t="s">
        <v>129</v>
      </c>
      <c r="N58" s="217" t="s">
        <v>129</v>
      </c>
      <c r="O58" s="217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50"/>
    </row>
    <row r="59" spans="1:171" s="51" customFormat="1" ht="111" customHeight="1">
      <c r="A59" s="217">
        <v>5</v>
      </c>
      <c r="B59" s="217"/>
      <c r="C59" s="217" t="s">
        <v>131</v>
      </c>
      <c r="D59" s="217"/>
      <c r="E59" s="217" t="s">
        <v>352</v>
      </c>
      <c r="F59" s="217">
        <v>2017</v>
      </c>
      <c r="G59" s="52">
        <f t="shared" si="1"/>
        <v>1000</v>
      </c>
      <c r="H59" s="217">
        <v>300</v>
      </c>
      <c r="I59" s="52">
        <v>350</v>
      </c>
      <c r="J59" s="52">
        <v>350</v>
      </c>
      <c r="K59" s="52">
        <v>0</v>
      </c>
      <c r="L59" s="217" t="s">
        <v>132</v>
      </c>
      <c r="M59" s="217" t="s">
        <v>129</v>
      </c>
      <c r="N59" s="217" t="s">
        <v>129</v>
      </c>
      <c r="O59" s="217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50"/>
    </row>
    <row r="60" spans="1:171" s="51" customFormat="1" ht="111" customHeight="1">
      <c r="A60" s="217">
        <v>6</v>
      </c>
      <c r="B60" s="217"/>
      <c r="C60" s="217" t="s">
        <v>131</v>
      </c>
      <c r="D60" s="217"/>
      <c r="E60" s="217" t="s">
        <v>258</v>
      </c>
      <c r="F60" s="217">
        <v>2017</v>
      </c>
      <c r="G60" s="52">
        <f t="shared" si="1"/>
        <v>4200</v>
      </c>
      <c r="H60" s="217">
        <v>1400</v>
      </c>
      <c r="I60" s="52">
        <v>1400</v>
      </c>
      <c r="J60" s="52">
        <v>1400</v>
      </c>
      <c r="K60" s="52">
        <v>0</v>
      </c>
      <c r="L60" s="217" t="s">
        <v>132</v>
      </c>
      <c r="M60" s="217" t="s">
        <v>129</v>
      </c>
      <c r="N60" s="217" t="s">
        <v>129</v>
      </c>
      <c r="O60" s="217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50"/>
    </row>
    <row r="61" spans="1:171" s="51" customFormat="1" ht="111" customHeight="1">
      <c r="A61" s="217">
        <v>7</v>
      </c>
      <c r="B61" s="217"/>
      <c r="C61" s="217" t="s">
        <v>131</v>
      </c>
      <c r="D61" s="217"/>
      <c r="E61" s="217" t="s">
        <v>262</v>
      </c>
      <c r="F61" s="217">
        <v>2017</v>
      </c>
      <c r="G61" s="52">
        <f t="shared" si="1"/>
        <v>1900</v>
      </c>
      <c r="H61" s="217">
        <v>640</v>
      </c>
      <c r="I61" s="52">
        <v>310</v>
      </c>
      <c r="J61" s="52">
        <v>950</v>
      </c>
      <c r="K61" s="52">
        <v>0</v>
      </c>
      <c r="L61" s="217" t="s">
        <v>264</v>
      </c>
      <c r="M61" s="217" t="s">
        <v>129</v>
      </c>
      <c r="N61" s="217" t="s">
        <v>129</v>
      </c>
      <c r="O61" s="21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50"/>
    </row>
    <row r="62" spans="1:171" s="51" customFormat="1" ht="111" customHeight="1">
      <c r="A62" s="217">
        <v>8</v>
      </c>
      <c r="B62" s="217"/>
      <c r="C62" s="217" t="s">
        <v>131</v>
      </c>
      <c r="D62" s="217"/>
      <c r="E62" s="217" t="s">
        <v>263</v>
      </c>
      <c r="F62" s="217">
        <v>2017</v>
      </c>
      <c r="G62" s="52">
        <f t="shared" si="1"/>
        <v>3960</v>
      </c>
      <c r="H62" s="217">
        <v>1155</v>
      </c>
      <c r="I62" s="52">
        <v>825</v>
      </c>
      <c r="J62" s="52">
        <v>1980</v>
      </c>
      <c r="K62" s="52">
        <v>0</v>
      </c>
      <c r="L62" s="217" t="s">
        <v>265</v>
      </c>
      <c r="M62" s="217" t="s">
        <v>129</v>
      </c>
      <c r="N62" s="217" t="s">
        <v>129</v>
      </c>
      <c r="O62" s="217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50"/>
    </row>
    <row r="63" spans="1:171" s="51" customFormat="1" ht="111" customHeight="1">
      <c r="A63" s="217">
        <v>9</v>
      </c>
      <c r="B63" s="217"/>
      <c r="C63" s="217" t="s">
        <v>131</v>
      </c>
      <c r="D63" s="217"/>
      <c r="E63" s="217" t="s">
        <v>302</v>
      </c>
      <c r="F63" s="217">
        <v>2017</v>
      </c>
      <c r="G63" s="52">
        <f t="shared" si="1"/>
        <v>2500</v>
      </c>
      <c r="H63" s="217">
        <v>800</v>
      </c>
      <c r="I63" s="52">
        <v>850</v>
      </c>
      <c r="J63" s="52">
        <v>850</v>
      </c>
      <c r="K63" s="52">
        <v>0</v>
      </c>
      <c r="L63" s="217" t="s">
        <v>423</v>
      </c>
      <c r="M63" s="217" t="s">
        <v>129</v>
      </c>
      <c r="N63" s="217" t="s">
        <v>129</v>
      </c>
      <c r="O63" s="21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50"/>
    </row>
    <row r="64" spans="1:171" s="51" customFormat="1" ht="111" customHeight="1">
      <c r="A64" s="217">
        <v>10</v>
      </c>
      <c r="B64" s="217"/>
      <c r="C64" s="217" t="s">
        <v>131</v>
      </c>
      <c r="D64" s="217"/>
      <c r="E64" s="217" t="s">
        <v>333</v>
      </c>
      <c r="F64" s="217">
        <v>2017</v>
      </c>
      <c r="G64" s="52">
        <f t="shared" si="1"/>
        <v>16000</v>
      </c>
      <c r="H64" s="217">
        <v>11000</v>
      </c>
      <c r="I64" s="52">
        <v>2500</v>
      </c>
      <c r="J64" s="52">
        <v>2500</v>
      </c>
      <c r="K64" s="52">
        <v>0</v>
      </c>
      <c r="L64" s="217" t="s">
        <v>249</v>
      </c>
      <c r="M64" s="217" t="s">
        <v>129</v>
      </c>
      <c r="N64" s="217" t="s">
        <v>129</v>
      </c>
      <c r="O64" s="217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50"/>
    </row>
    <row r="65" spans="1:171" s="51" customFormat="1" ht="111" customHeight="1">
      <c r="A65" s="217">
        <v>11</v>
      </c>
      <c r="B65" s="217"/>
      <c r="C65" s="217" t="s">
        <v>131</v>
      </c>
      <c r="D65" s="217"/>
      <c r="E65" s="156" t="s">
        <v>337</v>
      </c>
      <c r="F65" s="217">
        <v>2017</v>
      </c>
      <c r="G65" s="52">
        <f t="shared" si="1"/>
        <v>36</v>
      </c>
      <c r="H65" s="217">
        <v>12</v>
      </c>
      <c r="I65" s="52">
        <v>12</v>
      </c>
      <c r="J65" s="52">
        <v>12</v>
      </c>
      <c r="K65" s="52">
        <v>0</v>
      </c>
      <c r="L65" s="217" t="s">
        <v>331</v>
      </c>
      <c r="M65" s="217" t="s">
        <v>129</v>
      </c>
      <c r="N65" s="217" t="s">
        <v>129</v>
      </c>
      <c r="O65" s="21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50"/>
    </row>
    <row r="66" spans="1:171" s="51" customFormat="1" ht="111" customHeight="1">
      <c r="A66" s="217">
        <v>12</v>
      </c>
      <c r="B66" s="217"/>
      <c r="C66" s="217" t="s">
        <v>131</v>
      </c>
      <c r="D66" s="217"/>
      <c r="E66" s="217" t="s">
        <v>426</v>
      </c>
      <c r="F66" s="217">
        <v>2017</v>
      </c>
      <c r="G66" s="52">
        <f t="shared" si="1"/>
        <v>1380</v>
      </c>
      <c r="H66" s="217">
        <v>440</v>
      </c>
      <c r="I66" s="52">
        <v>460</v>
      </c>
      <c r="J66" s="52">
        <v>480</v>
      </c>
      <c r="K66" s="52"/>
      <c r="L66" s="217" t="s">
        <v>162</v>
      </c>
      <c r="M66" s="217" t="s">
        <v>129</v>
      </c>
      <c r="N66" s="217" t="s">
        <v>129</v>
      </c>
      <c r="O66" s="217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50"/>
    </row>
    <row r="67" spans="1:171" s="51" customFormat="1" ht="111" customHeight="1">
      <c r="A67" s="217">
        <v>13</v>
      </c>
      <c r="B67" s="217"/>
      <c r="C67" s="217" t="s">
        <v>131</v>
      </c>
      <c r="D67" s="217"/>
      <c r="E67" s="217" t="s">
        <v>458</v>
      </c>
      <c r="F67" s="217">
        <v>2017</v>
      </c>
      <c r="G67" s="52">
        <f>H67+I67+J67+K67</f>
        <v>50</v>
      </c>
      <c r="H67" s="217">
        <v>50</v>
      </c>
      <c r="I67" s="52">
        <v>0</v>
      </c>
      <c r="J67" s="52">
        <v>0</v>
      </c>
      <c r="K67" s="52">
        <v>0</v>
      </c>
      <c r="L67" s="217" t="s">
        <v>132</v>
      </c>
      <c r="M67" s="217" t="s">
        <v>129</v>
      </c>
      <c r="N67" s="217" t="s">
        <v>129</v>
      </c>
      <c r="O67" s="21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50"/>
    </row>
    <row r="68" spans="1:171" s="51" customFormat="1" ht="111" customHeight="1">
      <c r="A68" s="217">
        <v>14</v>
      </c>
      <c r="B68" s="217"/>
      <c r="C68" s="217" t="s">
        <v>131</v>
      </c>
      <c r="D68" s="217"/>
      <c r="E68" s="217" t="s">
        <v>248</v>
      </c>
      <c r="F68" s="217">
        <v>2017</v>
      </c>
      <c r="G68" s="52">
        <f>H68+I68+J68+K68</f>
        <v>9846</v>
      </c>
      <c r="H68" s="217">
        <v>3846</v>
      </c>
      <c r="I68" s="52">
        <v>3000</v>
      </c>
      <c r="J68" s="52">
        <v>3000</v>
      </c>
      <c r="K68" s="52">
        <v>0</v>
      </c>
      <c r="L68" s="217" t="s">
        <v>249</v>
      </c>
      <c r="M68" s="217" t="s">
        <v>129</v>
      </c>
      <c r="N68" s="217" t="s">
        <v>129</v>
      </c>
      <c r="O68" s="217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50"/>
    </row>
    <row r="69" spans="1:170" s="49" customFormat="1" ht="111" customHeight="1">
      <c r="A69" s="217">
        <v>15</v>
      </c>
      <c r="B69" s="217"/>
      <c r="C69" s="217" t="s">
        <v>125</v>
      </c>
      <c r="D69" s="217" t="s">
        <v>126</v>
      </c>
      <c r="E69" s="154" t="s">
        <v>127</v>
      </c>
      <c r="F69" s="217">
        <v>2017</v>
      </c>
      <c r="G69" s="52">
        <v>45456.6</v>
      </c>
      <c r="H69" s="52">
        <v>45456.6</v>
      </c>
      <c r="I69" s="52">
        <v>0</v>
      </c>
      <c r="J69" s="52">
        <v>0</v>
      </c>
      <c r="K69" s="52">
        <v>0</v>
      </c>
      <c r="L69" s="217" t="s">
        <v>128</v>
      </c>
      <c r="M69" s="217" t="s">
        <v>129</v>
      </c>
      <c r="N69" s="217" t="s">
        <v>129</v>
      </c>
      <c r="O69" s="217" t="s">
        <v>126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</row>
    <row r="70" spans="1:171" s="133" customFormat="1" ht="18.75" customHeight="1">
      <c r="A70" s="173">
        <v>15</v>
      </c>
      <c r="B70" s="174"/>
      <c r="C70" s="174"/>
      <c r="D70" s="174"/>
      <c r="E70" s="174"/>
      <c r="F70" s="174"/>
      <c r="G70" s="175">
        <f>SUM(G55:G69)</f>
        <v>92604.2</v>
      </c>
      <c r="H70" s="175">
        <f>SUM(H55:H69)</f>
        <v>69785.2</v>
      </c>
      <c r="I70" s="175">
        <f>SUM(I55:I69)</f>
        <v>10497</v>
      </c>
      <c r="J70" s="175">
        <f>SUM(J55:J69)</f>
        <v>12322</v>
      </c>
      <c r="K70" s="175">
        <f>SUM(K55:K69)</f>
        <v>0</v>
      </c>
      <c r="L70" s="174"/>
      <c r="M70" s="174"/>
      <c r="N70" s="174"/>
      <c r="O70" s="174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2"/>
    </row>
    <row r="71" spans="1:170" s="136" customFormat="1" ht="17.25" customHeight="1">
      <c r="A71" s="237" t="s">
        <v>236</v>
      </c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384"/>
      <c r="Q71" s="384"/>
      <c r="R71" s="384"/>
      <c r="S71" s="384"/>
      <c r="T71" s="384"/>
      <c r="U71" s="38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</row>
    <row r="72" spans="1:170" s="49" customFormat="1" ht="111" customHeight="1">
      <c r="A72" s="217">
        <v>1</v>
      </c>
      <c r="B72" s="217"/>
      <c r="C72" s="217" t="s">
        <v>131</v>
      </c>
      <c r="D72" s="217" t="s">
        <v>126</v>
      </c>
      <c r="E72" s="154" t="s">
        <v>153</v>
      </c>
      <c r="F72" s="217">
        <v>2017</v>
      </c>
      <c r="G72" s="52">
        <f>H72+I72+J72</f>
        <v>2133.23</v>
      </c>
      <c r="H72" s="52">
        <v>2133.23</v>
      </c>
      <c r="I72" s="52">
        <v>0</v>
      </c>
      <c r="J72" s="52">
        <v>0</v>
      </c>
      <c r="K72" s="52">
        <v>0</v>
      </c>
      <c r="L72" s="217" t="s">
        <v>132</v>
      </c>
      <c r="M72" s="217" t="s">
        <v>129</v>
      </c>
      <c r="N72" s="217" t="s">
        <v>129</v>
      </c>
      <c r="O72" s="217" t="s">
        <v>126</v>
      </c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</row>
    <row r="73" spans="1:170" s="49" customFormat="1" ht="111" customHeight="1">
      <c r="A73" s="217">
        <v>2</v>
      </c>
      <c r="B73" s="217"/>
      <c r="C73" s="217" t="s">
        <v>131</v>
      </c>
      <c r="D73" s="217" t="s">
        <v>126</v>
      </c>
      <c r="E73" s="217" t="s">
        <v>342</v>
      </c>
      <c r="F73" s="217">
        <v>2017</v>
      </c>
      <c r="G73" s="52">
        <f>H73+I73+J73+K73</f>
        <v>64248.5</v>
      </c>
      <c r="H73" s="52">
        <v>4520.5</v>
      </c>
      <c r="I73" s="52">
        <v>10382</v>
      </c>
      <c r="J73" s="52">
        <v>11943</v>
      </c>
      <c r="K73" s="52">
        <f>13718+15790+15790/2</f>
        <v>37403</v>
      </c>
      <c r="L73" s="217" t="s">
        <v>134</v>
      </c>
      <c r="M73" s="217" t="s">
        <v>129</v>
      </c>
      <c r="N73" s="217" t="s">
        <v>129</v>
      </c>
      <c r="O73" s="217" t="s">
        <v>126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</row>
    <row r="74" spans="1:170" s="49" customFormat="1" ht="111" customHeight="1">
      <c r="A74" s="217">
        <v>3</v>
      </c>
      <c r="B74" s="217"/>
      <c r="C74" s="217" t="s">
        <v>131</v>
      </c>
      <c r="D74" s="217" t="s">
        <v>126</v>
      </c>
      <c r="E74" s="154" t="s">
        <v>149</v>
      </c>
      <c r="F74" s="217">
        <v>2017</v>
      </c>
      <c r="G74" s="52">
        <f aca="true" t="shared" si="2" ref="G74:G82">H74+I74+J74</f>
        <v>2529</v>
      </c>
      <c r="H74" s="52">
        <v>829</v>
      </c>
      <c r="I74" s="52">
        <v>850</v>
      </c>
      <c r="J74" s="52">
        <v>850</v>
      </c>
      <c r="K74" s="52">
        <v>0</v>
      </c>
      <c r="L74" s="217" t="s">
        <v>132</v>
      </c>
      <c r="M74" s="217" t="s">
        <v>129</v>
      </c>
      <c r="N74" s="217" t="s">
        <v>129</v>
      </c>
      <c r="O74" s="217" t="s">
        <v>126</v>
      </c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</row>
    <row r="75" spans="1:170" s="49" customFormat="1" ht="111" customHeight="1">
      <c r="A75" s="217">
        <v>4</v>
      </c>
      <c r="B75" s="217"/>
      <c r="C75" s="217" t="s">
        <v>131</v>
      </c>
      <c r="D75" s="217" t="s">
        <v>126</v>
      </c>
      <c r="E75" s="154" t="s">
        <v>161</v>
      </c>
      <c r="F75" s="217">
        <v>2017</v>
      </c>
      <c r="G75" s="52">
        <f t="shared" si="2"/>
        <v>250</v>
      </c>
      <c r="H75" s="52">
        <v>250</v>
      </c>
      <c r="I75" s="52">
        <v>0</v>
      </c>
      <c r="J75" s="52">
        <v>0</v>
      </c>
      <c r="K75" s="52">
        <v>0</v>
      </c>
      <c r="L75" s="217" t="s">
        <v>162</v>
      </c>
      <c r="M75" s="217" t="s">
        <v>129</v>
      </c>
      <c r="N75" s="217" t="s">
        <v>129</v>
      </c>
      <c r="O75" s="217" t="s">
        <v>126</v>
      </c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</row>
    <row r="76" spans="1:170" s="49" customFormat="1" ht="111" customHeight="1">
      <c r="A76" s="217">
        <v>5</v>
      </c>
      <c r="B76" s="217"/>
      <c r="C76" s="217" t="s">
        <v>131</v>
      </c>
      <c r="D76" s="217"/>
      <c r="E76" s="217" t="s">
        <v>347</v>
      </c>
      <c r="F76" s="217">
        <v>2017</v>
      </c>
      <c r="G76" s="52">
        <f t="shared" si="2"/>
        <v>1140</v>
      </c>
      <c r="H76" s="52">
        <v>380</v>
      </c>
      <c r="I76" s="52">
        <v>380</v>
      </c>
      <c r="J76" s="52">
        <v>380</v>
      </c>
      <c r="K76" s="52">
        <v>0</v>
      </c>
      <c r="L76" s="217" t="s">
        <v>132</v>
      </c>
      <c r="M76" s="217" t="s">
        <v>129</v>
      </c>
      <c r="N76" s="217" t="s">
        <v>129</v>
      </c>
      <c r="O76" s="217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</row>
    <row r="77" spans="1:170" s="49" customFormat="1" ht="111" customHeight="1">
      <c r="A77" s="217">
        <v>6</v>
      </c>
      <c r="B77" s="217"/>
      <c r="C77" s="217" t="s">
        <v>131</v>
      </c>
      <c r="D77" s="217"/>
      <c r="E77" s="217" t="s">
        <v>353</v>
      </c>
      <c r="F77" s="217">
        <v>2017</v>
      </c>
      <c r="G77" s="52">
        <f t="shared" si="2"/>
        <v>600</v>
      </c>
      <c r="H77" s="52">
        <v>200</v>
      </c>
      <c r="I77" s="52">
        <v>200</v>
      </c>
      <c r="J77" s="52">
        <v>200</v>
      </c>
      <c r="K77" s="52">
        <v>0</v>
      </c>
      <c r="L77" s="217" t="s">
        <v>132</v>
      </c>
      <c r="M77" s="217" t="s">
        <v>129</v>
      </c>
      <c r="N77" s="217" t="s">
        <v>129</v>
      </c>
      <c r="O77" s="217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</row>
    <row r="78" spans="1:170" s="49" customFormat="1" ht="111" customHeight="1">
      <c r="A78" s="217">
        <v>7</v>
      </c>
      <c r="B78" s="217"/>
      <c r="C78" s="217" t="s">
        <v>131</v>
      </c>
      <c r="D78" s="217"/>
      <c r="E78" s="217" t="s">
        <v>346</v>
      </c>
      <c r="F78" s="217">
        <v>2017</v>
      </c>
      <c r="G78" s="52">
        <f t="shared" si="2"/>
        <v>1140</v>
      </c>
      <c r="H78" s="52">
        <v>360</v>
      </c>
      <c r="I78" s="52">
        <v>380</v>
      </c>
      <c r="J78" s="52">
        <v>400</v>
      </c>
      <c r="K78" s="52">
        <v>0</v>
      </c>
      <c r="L78" s="217" t="s">
        <v>162</v>
      </c>
      <c r="M78" s="217" t="s">
        <v>129</v>
      </c>
      <c r="N78" s="217" t="s">
        <v>129</v>
      </c>
      <c r="O78" s="217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</row>
    <row r="79" spans="1:170" s="49" customFormat="1" ht="111" customHeight="1">
      <c r="A79" s="217">
        <v>8</v>
      </c>
      <c r="B79" s="217"/>
      <c r="C79" s="217" t="s">
        <v>131</v>
      </c>
      <c r="D79" s="217"/>
      <c r="E79" s="217" t="s">
        <v>270</v>
      </c>
      <c r="F79" s="217">
        <v>2017</v>
      </c>
      <c r="G79" s="52">
        <f t="shared" si="2"/>
        <v>750</v>
      </c>
      <c r="H79" s="52">
        <v>240</v>
      </c>
      <c r="I79" s="52">
        <v>250</v>
      </c>
      <c r="J79" s="52">
        <v>260</v>
      </c>
      <c r="K79" s="52">
        <v>0</v>
      </c>
      <c r="L79" s="217" t="s">
        <v>132</v>
      </c>
      <c r="M79" s="217" t="s">
        <v>129</v>
      </c>
      <c r="N79" s="217" t="s">
        <v>129</v>
      </c>
      <c r="O79" s="217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</row>
    <row r="80" spans="1:170" s="49" customFormat="1" ht="111" customHeight="1">
      <c r="A80" s="217">
        <v>9</v>
      </c>
      <c r="B80" s="217"/>
      <c r="C80" s="217" t="s">
        <v>131</v>
      </c>
      <c r="D80" s="217"/>
      <c r="E80" s="217" t="s">
        <v>248</v>
      </c>
      <c r="F80" s="217">
        <v>2017</v>
      </c>
      <c r="G80" s="52">
        <f t="shared" si="2"/>
        <v>3090</v>
      </c>
      <c r="H80" s="52">
        <v>1090</v>
      </c>
      <c r="I80" s="52">
        <v>1000</v>
      </c>
      <c r="J80" s="52">
        <v>1000</v>
      </c>
      <c r="K80" s="52">
        <v>0</v>
      </c>
      <c r="L80" s="217" t="s">
        <v>132</v>
      </c>
      <c r="M80" s="217" t="s">
        <v>129</v>
      </c>
      <c r="N80" s="217" t="s">
        <v>129</v>
      </c>
      <c r="O80" s="217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</row>
    <row r="81" spans="1:170" s="49" customFormat="1" ht="111" customHeight="1">
      <c r="A81" s="217">
        <v>10</v>
      </c>
      <c r="B81" s="217"/>
      <c r="C81" s="217" t="s">
        <v>131</v>
      </c>
      <c r="D81" s="217"/>
      <c r="E81" s="177" t="s">
        <v>329</v>
      </c>
      <c r="F81" s="217">
        <v>2017</v>
      </c>
      <c r="G81" s="52">
        <f t="shared" si="2"/>
        <v>85</v>
      </c>
      <c r="H81" s="52">
        <v>85</v>
      </c>
      <c r="I81" s="52">
        <v>0</v>
      </c>
      <c r="J81" s="52">
        <v>0</v>
      </c>
      <c r="K81" s="52">
        <v>0</v>
      </c>
      <c r="L81" s="217" t="s">
        <v>245</v>
      </c>
      <c r="M81" s="217" t="s">
        <v>129</v>
      </c>
      <c r="N81" s="217" t="s">
        <v>129</v>
      </c>
      <c r="O81" s="217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</row>
    <row r="82" spans="1:170" s="49" customFormat="1" ht="111" customHeight="1">
      <c r="A82" s="217">
        <v>11</v>
      </c>
      <c r="B82" s="217"/>
      <c r="C82" s="217" t="s">
        <v>131</v>
      </c>
      <c r="D82" s="217"/>
      <c r="E82" s="217" t="s">
        <v>336</v>
      </c>
      <c r="F82" s="217">
        <v>2017</v>
      </c>
      <c r="G82" s="52">
        <f t="shared" si="2"/>
        <v>60</v>
      </c>
      <c r="H82" s="52">
        <v>20</v>
      </c>
      <c r="I82" s="52">
        <v>20</v>
      </c>
      <c r="J82" s="52">
        <v>20</v>
      </c>
      <c r="K82" s="52">
        <v>0</v>
      </c>
      <c r="L82" s="217" t="s">
        <v>132</v>
      </c>
      <c r="M82" s="217" t="s">
        <v>129</v>
      </c>
      <c r="N82" s="217" t="s">
        <v>129</v>
      </c>
      <c r="O82" s="217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</row>
    <row r="83" spans="1:171" s="94" customFormat="1" ht="111" customHeight="1">
      <c r="A83" s="73">
        <v>12</v>
      </c>
      <c r="B83" s="217"/>
      <c r="C83" s="217" t="s">
        <v>131</v>
      </c>
      <c r="D83" s="217"/>
      <c r="E83" s="217" t="s">
        <v>307</v>
      </c>
      <c r="F83" s="217">
        <v>2017</v>
      </c>
      <c r="G83" s="52">
        <f>H83+I83+J83+K83</f>
        <v>1418.625</v>
      </c>
      <c r="H83" s="58">
        <v>450</v>
      </c>
      <c r="I83" s="122">
        <f>H83*1.05</f>
        <v>472.5</v>
      </c>
      <c r="J83" s="122">
        <f>I83*1.05</f>
        <v>496.125</v>
      </c>
      <c r="K83" s="52">
        <v>0</v>
      </c>
      <c r="L83" s="217" t="s">
        <v>162</v>
      </c>
      <c r="M83" s="217" t="s">
        <v>129</v>
      </c>
      <c r="N83" s="217" t="s">
        <v>129</v>
      </c>
      <c r="O83" s="217"/>
      <c r="P83" s="48"/>
      <c r="Q83" s="48"/>
      <c r="R83" s="48"/>
      <c r="S83" s="48"/>
      <c r="T83" s="48"/>
      <c r="U83" s="48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3"/>
    </row>
    <row r="84" spans="1:170" s="49" customFormat="1" ht="111" customHeight="1">
      <c r="A84" s="217">
        <v>13</v>
      </c>
      <c r="B84" s="217"/>
      <c r="C84" s="217" t="s">
        <v>131</v>
      </c>
      <c r="D84" s="217"/>
      <c r="E84" s="217" t="s">
        <v>465</v>
      </c>
      <c r="F84" s="217">
        <v>2017</v>
      </c>
      <c r="G84" s="52">
        <f>H84+I84+J84+K84</f>
        <v>378.3</v>
      </c>
      <c r="H84" s="58">
        <v>120</v>
      </c>
      <c r="I84" s="122">
        <f>H84*1.05</f>
        <v>126</v>
      </c>
      <c r="J84" s="122">
        <f>I84*1.05</f>
        <v>132.3</v>
      </c>
      <c r="K84" s="52">
        <v>0</v>
      </c>
      <c r="L84" s="217" t="s">
        <v>162</v>
      </c>
      <c r="M84" s="217" t="s">
        <v>129</v>
      </c>
      <c r="N84" s="217" t="s">
        <v>129</v>
      </c>
      <c r="O84" s="217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</row>
    <row r="85" spans="1:171" s="133" customFormat="1" ht="17.25" customHeight="1">
      <c r="A85" s="173">
        <v>13</v>
      </c>
      <c r="B85" s="174"/>
      <c r="C85" s="174"/>
      <c r="D85" s="174"/>
      <c r="E85" s="174"/>
      <c r="F85" s="174"/>
      <c r="G85" s="175">
        <f>SUM(G72:G84)</f>
        <v>77822.655</v>
      </c>
      <c r="H85" s="175">
        <f>SUM(H72:H84)</f>
        <v>10677.73</v>
      </c>
      <c r="I85" s="175">
        <f>SUM(I72:I84)</f>
        <v>14060.5</v>
      </c>
      <c r="J85" s="175">
        <f>SUM(J72:J84)</f>
        <v>15681.425</v>
      </c>
      <c r="K85" s="175">
        <f>SUM(K72:K84)</f>
        <v>37403</v>
      </c>
      <c r="L85" s="174"/>
      <c r="M85" s="174"/>
      <c r="N85" s="174"/>
      <c r="O85" s="174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2"/>
    </row>
    <row r="86" spans="1:170" s="136" customFormat="1" ht="17.25" customHeight="1">
      <c r="A86" s="237" t="s">
        <v>237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384"/>
      <c r="Q86" s="384"/>
      <c r="R86" s="384"/>
      <c r="S86" s="384"/>
      <c r="T86" s="384"/>
      <c r="U86" s="38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</row>
    <row r="87" spans="1:170" s="49" customFormat="1" ht="111" customHeight="1">
      <c r="A87" s="217">
        <v>1</v>
      </c>
      <c r="B87" s="217"/>
      <c r="C87" s="217" t="s">
        <v>125</v>
      </c>
      <c r="D87" s="217" t="s">
        <v>126</v>
      </c>
      <c r="E87" s="217" t="s">
        <v>130</v>
      </c>
      <c r="F87" s="217">
        <v>2017</v>
      </c>
      <c r="G87" s="52">
        <f>H87+I87+J87+K87</f>
        <v>9751</v>
      </c>
      <c r="H87" s="52">
        <v>9751</v>
      </c>
      <c r="I87" s="52">
        <v>0</v>
      </c>
      <c r="J87" s="52">
        <v>0</v>
      </c>
      <c r="K87" s="52">
        <v>0</v>
      </c>
      <c r="L87" s="217" t="s">
        <v>128</v>
      </c>
      <c r="M87" s="217" t="s">
        <v>129</v>
      </c>
      <c r="N87" s="217" t="s">
        <v>129</v>
      </c>
      <c r="O87" s="217" t="s">
        <v>126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</row>
    <row r="88" spans="1:170" s="49" customFormat="1" ht="111" customHeight="1">
      <c r="A88" s="217">
        <v>2</v>
      </c>
      <c r="B88" s="217"/>
      <c r="C88" s="217" t="s">
        <v>131</v>
      </c>
      <c r="D88" s="217" t="s">
        <v>126</v>
      </c>
      <c r="E88" s="217" t="s">
        <v>135</v>
      </c>
      <c r="F88" s="217">
        <v>2017</v>
      </c>
      <c r="G88" s="52">
        <f aca="true" t="shared" si="3" ref="G88:G99">H88+I88+J88+K88</f>
        <v>2873.8</v>
      </c>
      <c r="H88" s="52">
        <v>2873.8</v>
      </c>
      <c r="I88" s="52">
        <v>0</v>
      </c>
      <c r="J88" s="52">
        <v>0</v>
      </c>
      <c r="K88" s="52">
        <v>0</v>
      </c>
      <c r="L88" s="217" t="s">
        <v>136</v>
      </c>
      <c r="M88" s="217" t="s">
        <v>129</v>
      </c>
      <c r="N88" s="217" t="s">
        <v>129</v>
      </c>
      <c r="O88" s="217" t="s">
        <v>126</v>
      </c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</row>
    <row r="89" spans="1:170" s="49" customFormat="1" ht="111" customHeight="1">
      <c r="A89" s="217">
        <v>3</v>
      </c>
      <c r="B89" s="217"/>
      <c r="C89" s="217" t="str">
        <f>C73</f>
        <v>Финансово-хозяйственная деятельность</v>
      </c>
      <c r="D89" s="217" t="s">
        <v>126</v>
      </c>
      <c r="E89" s="217" t="s">
        <v>137</v>
      </c>
      <c r="F89" s="217">
        <v>2017</v>
      </c>
      <c r="G89" s="52">
        <f t="shared" si="3"/>
        <v>804.1</v>
      </c>
      <c r="H89" s="52">
        <v>804.1</v>
      </c>
      <c r="I89" s="52">
        <v>0</v>
      </c>
      <c r="J89" s="52">
        <v>0</v>
      </c>
      <c r="K89" s="52">
        <v>0</v>
      </c>
      <c r="L89" s="217" t="s">
        <v>136</v>
      </c>
      <c r="M89" s="217" t="s">
        <v>129</v>
      </c>
      <c r="N89" s="217" t="s">
        <v>129</v>
      </c>
      <c r="O89" s="217" t="s">
        <v>126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</row>
    <row r="90" spans="1:170" s="49" customFormat="1" ht="111" customHeight="1">
      <c r="A90" s="217">
        <v>4</v>
      </c>
      <c r="B90" s="217"/>
      <c r="C90" s="217" t="s">
        <v>131</v>
      </c>
      <c r="D90" s="217" t="s">
        <v>126</v>
      </c>
      <c r="E90" s="217" t="s">
        <v>138</v>
      </c>
      <c r="F90" s="217">
        <v>2017</v>
      </c>
      <c r="G90" s="52">
        <f t="shared" si="3"/>
        <v>1005.8</v>
      </c>
      <c r="H90" s="52">
        <v>1005.8</v>
      </c>
      <c r="I90" s="52">
        <v>0</v>
      </c>
      <c r="J90" s="52">
        <v>0</v>
      </c>
      <c r="K90" s="52">
        <v>0</v>
      </c>
      <c r="L90" s="217" t="s">
        <v>136</v>
      </c>
      <c r="M90" s="217" t="s">
        <v>129</v>
      </c>
      <c r="N90" s="217" t="s">
        <v>129</v>
      </c>
      <c r="O90" s="217" t="s">
        <v>126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</row>
    <row r="91" spans="1:170" s="49" customFormat="1" ht="111" customHeight="1">
      <c r="A91" s="217">
        <v>5</v>
      </c>
      <c r="B91" s="217"/>
      <c r="C91" s="217" t="s">
        <v>131</v>
      </c>
      <c r="D91" s="217" t="s">
        <v>126</v>
      </c>
      <c r="E91" s="217" t="s">
        <v>159</v>
      </c>
      <c r="F91" s="217">
        <v>2017</v>
      </c>
      <c r="G91" s="52">
        <f t="shared" si="3"/>
        <v>12</v>
      </c>
      <c r="H91" s="52">
        <v>12</v>
      </c>
      <c r="I91" s="52">
        <v>0</v>
      </c>
      <c r="J91" s="52">
        <v>0</v>
      </c>
      <c r="K91" s="52">
        <v>0</v>
      </c>
      <c r="L91" s="217" t="s">
        <v>132</v>
      </c>
      <c r="M91" s="217" t="s">
        <v>129</v>
      </c>
      <c r="N91" s="217" t="s">
        <v>129</v>
      </c>
      <c r="O91" s="217" t="s">
        <v>126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</row>
    <row r="92" spans="1:170" s="49" customFormat="1" ht="111" customHeight="1">
      <c r="A92" s="217">
        <v>6</v>
      </c>
      <c r="B92" s="217"/>
      <c r="C92" s="217" t="s">
        <v>131</v>
      </c>
      <c r="D92" s="217"/>
      <c r="E92" s="217" t="s">
        <v>257</v>
      </c>
      <c r="F92" s="217">
        <v>2017</v>
      </c>
      <c r="G92" s="52">
        <f t="shared" si="3"/>
        <v>5650</v>
      </c>
      <c r="H92" s="52">
        <v>1800</v>
      </c>
      <c r="I92" s="52">
        <v>1900</v>
      </c>
      <c r="J92" s="52">
        <v>1950</v>
      </c>
      <c r="K92" s="52">
        <v>0</v>
      </c>
      <c r="L92" s="217" t="s">
        <v>245</v>
      </c>
      <c r="M92" s="217" t="s">
        <v>129</v>
      </c>
      <c r="N92" s="217" t="s">
        <v>129</v>
      </c>
      <c r="O92" s="217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</row>
    <row r="93" spans="1:170" s="49" customFormat="1" ht="111" customHeight="1">
      <c r="A93" s="217">
        <v>7</v>
      </c>
      <c r="B93" s="217"/>
      <c r="C93" s="217" t="s">
        <v>131</v>
      </c>
      <c r="D93" s="217"/>
      <c r="E93" s="217" t="s">
        <v>298</v>
      </c>
      <c r="F93" s="217">
        <v>2017</v>
      </c>
      <c r="G93" s="52">
        <f t="shared" si="3"/>
        <v>4370</v>
      </c>
      <c r="H93" s="52">
        <v>1420</v>
      </c>
      <c r="I93" s="52">
        <v>1450</v>
      </c>
      <c r="J93" s="52">
        <v>1500</v>
      </c>
      <c r="K93" s="52">
        <v>0</v>
      </c>
      <c r="L93" s="217" t="s">
        <v>299</v>
      </c>
      <c r="M93" s="217" t="s">
        <v>129</v>
      </c>
      <c r="N93" s="217" t="s">
        <v>129</v>
      </c>
      <c r="O93" s="217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</row>
    <row r="94" spans="1:170" s="49" customFormat="1" ht="111" customHeight="1">
      <c r="A94" s="217">
        <v>8</v>
      </c>
      <c r="B94" s="217"/>
      <c r="C94" s="217" t="s">
        <v>131</v>
      </c>
      <c r="D94" s="217"/>
      <c r="E94" s="217" t="s">
        <v>316</v>
      </c>
      <c r="F94" s="217">
        <v>2017</v>
      </c>
      <c r="G94" s="52">
        <f t="shared" si="3"/>
        <v>6450</v>
      </c>
      <c r="H94" s="58">
        <v>2100</v>
      </c>
      <c r="I94" s="52">
        <v>2150</v>
      </c>
      <c r="J94" s="52">
        <v>2200</v>
      </c>
      <c r="K94" s="52">
        <v>0</v>
      </c>
      <c r="L94" s="217" t="s">
        <v>249</v>
      </c>
      <c r="M94" s="217" t="s">
        <v>129</v>
      </c>
      <c r="N94" s="217" t="s">
        <v>129</v>
      </c>
      <c r="O94" s="217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</row>
    <row r="95" spans="1:170" s="49" customFormat="1" ht="111" customHeight="1">
      <c r="A95" s="217">
        <v>9</v>
      </c>
      <c r="B95" s="217"/>
      <c r="C95" s="217" t="s">
        <v>131</v>
      </c>
      <c r="D95" s="217"/>
      <c r="E95" s="217" t="s">
        <v>317</v>
      </c>
      <c r="F95" s="217">
        <v>2017</v>
      </c>
      <c r="G95" s="52">
        <f t="shared" si="3"/>
        <v>3750</v>
      </c>
      <c r="H95" s="58">
        <v>1230</v>
      </c>
      <c r="I95" s="52">
        <v>1250</v>
      </c>
      <c r="J95" s="52">
        <v>1270</v>
      </c>
      <c r="K95" s="52">
        <v>0</v>
      </c>
      <c r="L95" s="217" t="s">
        <v>155</v>
      </c>
      <c r="M95" s="217" t="s">
        <v>129</v>
      </c>
      <c r="N95" s="217" t="s">
        <v>129</v>
      </c>
      <c r="O95" s="217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</row>
    <row r="96" spans="1:170" s="49" customFormat="1" ht="111" customHeight="1">
      <c r="A96" s="217">
        <v>10</v>
      </c>
      <c r="B96" s="217"/>
      <c r="C96" s="217" t="s">
        <v>131</v>
      </c>
      <c r="D96" s="217"/>
      <c r="E96" s="217" t="s">
        <v>425</v>
      </c>
      <c r="F96" s="217">
        <v>2017</v>
      </c>
      <c r="G96" s="52">
        <f t="shared" si="3"/>
        <v>385</v>
      </c>
      <c r="H96" s="52">
        <v>120</v>
      </c>
      <c r="I96" s="52">
        <v>130</v>
      </c>
      <c r="J96" s="52">
        <v>135</v>
      </c>
      <c r="K96" s="52">
        <v>0</v>
      </c>
      <c r="L96" s="217" t="s">
        <v>245</v>
      </c>
      <c r="M96" s="217" t="s">
        <v>129</v>
      </c>
      <c r="N96" s="217" t="s">
        <v>129</v>
      </c>
      <c r="O96" s="217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</row>
    <row r="97" spans="1:170" s="49" customFormat="1" ht="111" customHeight="1">
      <c r="A97" s="217">
        <v>11</v>
      </c>
      <c r="B97" s="217"/>
      <c r="C97" s="217" t="s">
        <v>131</v>
      </c>
      <c r="D97" s="217"/>
      <c r="E97" s="217" t="s">
        <v>326</v>
      </c>
      <c r="F97" s="217">
        <v>2017</v>
      </c>
      <c r="G97" s="52">
        <f t="shared" si="3"/>
        <v>8300</v>
      </c>
      <c r="H97" s="52">
        <v>2700</v>
      </c>
      <c r="I97" s="52">
        <v>2800</v>
      </c>
      <c r="J97" s="52">
        <v>2800</v>
      </c>
      <c r="K97" s="52">
        <v>0</v>
      </c>
      <c r="L97" s="217" t="s">
        <v>325</v>
      </c>
      <c r="M97" s="217" t="s">
        <v>129</v>
      </c>
      <c r="N97" s="217" t="s">
        <v>129</v>
      </c>
      <c r="O97" s="217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</row>
    <row r="98" spans="1:170" s="49" customFormat="1" ht="111" customHeight="1">
      <c r="A98" s="217">
        <v>12</v>
      </c>
      <c r="B98" s="217"/>
      <c r="C98" s="217" t="s">
        <v>131</v>
      </c>
      <c r="D98" s="217"/>
      <c r="E98" s="217" t="s">
        <v>419</v>
      </c>
      <c r="F98" s="217">
        <v>2017</v>
      </c>
      <c r="G98" s="52">
        <f t="shared" si="3"/>
        <v>4700</v>
      </c>
      <c r="H98" s="52">
        <v>1000</v>
      </c>
      <c r="I98" s="52">
        <v>1700</v>
      </c>
      <c r="J98" s="52">
        <v>2000</v>
      </c>
      <c r="K98" s="52"/>
      <c r="L98" s="217" t="s">
        <v>195</v>
      </c>
      <c r="M98" s="217" t="s">
        <v>129</v>
      </c>
      <c r="N98" s="217" t="s">
        <v>129</v>
      </c>
      <c r="O98" s="217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</row>
    <row r="99" spans="1:170" s="49" customFormat="1" ht="111" customHeight="1">
      <c r="A99" s="217">
        <v>13</v>
      </c>
      <c r="B99" s="217"/>
      <c r="C99" s="217" t="s">
        <v>131</v>
      </c>
      <c r="D99" s="217"/>
      <c r="E99" s="178" t="s">
        <v>434</v>
      </c>
      <c r="F99" s="217">
        <v>2017</v>
      </c>
      <c r="G99" s="52">
        <f t="shared" si="3"/>
        <v>400</v>
      </c>
      <c r="H99" s="52">
        <v>400</v>
      </c>
      <c r="I99" s="52"/>
      <c r="J99" s="52"/>
      <c r="K99" s="52"/>
      <c r="L99" s="217" t="s">
        <v>155</v>
      </c>
      <c r="M99" s="217" t="s">
        <v>129</v>
      </c>
      <c r="N99" s="217" t="s">
        <v>129</v>
      </c>
      <c r="O99" s="217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</row>
    <row r="100" spans="1:170" s="49" customFormat="1" ht="111" customHeight="1">
      <c r="A100" s="73">
        <v>14</v>
      </c>
      <c r="B100" s="217"/>
      <c r="C100" s="217" t="s">
        <v>131</v>
      </c>
      <c r="D100" s="217"/>
      <c r="E100" s="217" t="s">
        <v>456</v>
      </c>
      <c r="F100" s="217">
        <v>2017</v>
      </c>
      <c r="G100" s="217">
        <f>H100+I100+J100+K100</f>
        <v>9368.6</v>
      </c>
      <c r="H100" s="217">
        <v>9368.6</v>
      </c>
      <c r="I100" s="217"/>
      <c r="J100" s="217"/>
      <c r="K100" s="217"/>
      <c r="L100" s="217" t="s">
        <v>323</v>
      </c>
      <c r="M100" s="217" t="s">
        <v>129</v>
      </c>
      <c r="N100" s="217" t="s">
        <v>129</v>
      </c>
      <c r="O100" s="217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</row>
    <row r="101" spans="1:170" s="49" customFormat="1" ht="111" customHeight="1">
      <c r="A101" s="217">
        <v>15</v>
      </c>
      <c r="B101" s="217"/>
      <c r="C101" s="217" t="s">
        <v>131</v>
      </c>
      <c r="D101" s="217"/>
      <c r="E101" s="217" t="s">
        <v>457</v>
      </c>
      <c r="F101" s="217">
        <v>2017</v>
      </c>
      <c r="G101" s="122">
        <f>H101+I101+J101+K101</f>
        <v>2037.67</v>
      </c>
      <c r="H101" s="58">
        <v>2037.67</v>
      </c>
      <c r="I101" s="122"/>
      <c r="J101" s="122">
        <f>I101*1.05</f>
        <v>0</v>
      </c>
      <c r="K101" s="52">
        <v>0</v>
      </c>
      <c r="L101" s="217" t="s">
        <v>281</v>
      </c>
      <c r="M101" s="217" t="s">
        <v>129</v>
      </c>
      <c r="N101" s="217" t="s">
        <v>129</v>
      </c>
      <c r="O101" s="217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</row>
    <row r="102" spans="1:170" s="49" customFormat="1" ht="111" customHeight="1">
      <c r="A102" s="217">
        <v>16</v>
      </c>
      <c r="B102" s="217"/>
      <c r="C102" s="217" t="s">
        <v>131</v>
      </c>
      <c r="D102" s="217"/>
      <c r="E102" s="217" t="s">
        <v>457</v>
      </c>
      <c r="F102" s="217">
        <v>2017</v>
      </c>
      <c r="G102" s="122">
        <f>H102+I102+J102+K102</f>
        <v>1661.32</v>
      </c>
      <c r="H102" s="58">
        <v>1661.32</v>
      </c>
      <c r="I102" s="122"/>
      <c r="J102" s="122">
        <f>I102*1.05</f>
        <v>0</v>
      </c>
      <c r="K102" s="52">
        <v>0</v>
      </c>
      <c r="L102" s="217" t="s">
        <v>281</v>
      </c>
      <c r="M102" s="217" t="s">
        <v>129</v>
      </c>
      <c r="N102" s="217" t="s">
        <v>129</v>
      </c>
      <c r="O102" s="217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</row>
    <row r="103" spans="1:170" s="49" customFormat="1" ht="111" customHeight="1">
      <c r="A103" s="217">
        <v>17</v>
      </c>
      <c r="B103" s="217"/>
      <c r="C103" s="217" t="s">
        <v>131</v>
      </c>
      <c r="D103" s="217"/>
      <c r="E103" s="217" t="s">
        <v>457</v>
      </c>
      <c r="F103" s="217">
        <v>2017</v>
      </c>
      <c r="G103" s="122">
        <f>H103+I103+J103+K103</f>
        <v>2043.966</v>
      </c>
      <c r="H103" s="58">
        <v>2043.966</v>
      </c>
      <c r="I103" s="122"/>
      <c r="J103" s="122">
        <f>I103*1.05</f>
        <v>0</v>
      </c>
      <c r="K103" s="52">
        <v>0</v>
      </c>
      <c r="L103" s="217" t="s">
        <v>281</v>
      </c>
      <c r="M103" s="217" t="s">
        <v>129</v>
      </c>
      <c r="N103" s="217" t="s">
        <v>129</v>
      </c>
      <c r="O103" s="217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</row>
    <row r="104" spans="1:171" s="133" customFormat="1" ht="19.5" customHeight="1">
      <c r="A104" s="173">
        <v>17</v>
      </c>
      <c r="B104" s="174"/>
      <c r="C104" s="174"/>
      <c r="D104" s="174"/>
      <c r="E104" s="174"/>
      <c r="F104" s="174"/>
      <c r="G104" s="175">
        <f>SUM(G87:G103)</f>
        <v>63563.255999999994</v>
      </c>
      <c r="H104" s="175">
        <f>SUM(H87:H103)</f>
        <v>40328.255999999994</v>
      </c>
      <c r="I104" s="175">
        <f>SUM(I87:I103)</f>
        <v>11380</v>
      </c>
      <c r="J104" s="175">
        <f>SUM(J87:J103)</f>
        <v>11855</v>
      </c>
      <c r="K104" s="175">
        <f>SUM(K87:K103)</f>
        <v>0</v>
      </c>
      <c r="L104" s="174"/>
      <c r="M104" s="174"/>
      <c r="N104" s="174"/>
      <c r="O104" s="174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1"/>
      <c r="CX104" s="131"/>
      <c r="CY104" s="131"/>
      <c r="CZ104" s="131"/>
      <c r="DA104" s="131"/>
      <c r="DB104" s="131"/>
      <c r="DC104" s="131"/>
      <c r="DD104" s="131"/>
      <c r="DE104" s="131"/>
      <c r="DF104" s="131"/>
      <c r="DG104" s="131"/>
      <c r="DH104" s="131"/>
      <c r="DI104" s="131"/>
      <c r="DJ104" s="131"/>
      <c r="DK104" s="131"/>
      <c r="DL104" s="131"/>
      <c r="DM104" s="131"/>
      <c r="DN104" s="131"/>
      <c r="DO104" s="131"/>
      <c r="DP104" s="131"/>
      <c r="DQ104" s="131"/>
      <c r="DR104" s="131"/>
      <c r="DS104" s="131"/>
      <c r="DT104" s="131"/>
      <c r="DU104" s="131"/>
      <c r="DV104" s="131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1"/>
      <c r="EZ104" s="131"/>
      <c r="FA104" s="131"/>
      <c r="FB104" s="131"/>
      <c r="FC104" s="131"/>
      <c r="FD104" s="131"/>
      <c r="FE104" s="131"/>
      <c r="FF104" s="131"/>
      <c r="FG104" s="131"/>
      <c r="FH104" s="131"/>
      <c r="FI104" s="131"/>
      <c r="FJ104" s="131"/>
      <c r="FK104" s="131"/>
      <c r="FL104" s="131"/>
      <c r="FM104" s="131"/>
      <c r="FN104" s="131"/>
      <c r="FO104" s="132"/>
    </row>
    <row r="105" spans="1:170" s="136" customFormat="1" ht="19.5" customHeight="1">
      <c r="A105" s="237" t="s">
        <v>238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384"/>
      <c r="Q105" s="384"/>
      <c r="R105" s="384"/>
      <c r="S105" s="384"/>
      <c r="T105" s="384"/>
      <c r="U105" s="38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</row>
    <row r="106" spans="1:170" s="49" customFormat="1" ht="111" customHeight="1">
      <c r="A106" s="217">
        <v>1</v>
      </c>
      <c r="B106" s="217"/>
      <c r="C106" s="217" t="s">
        <v>131</v>
      </c>
      <c r="D106" s="217" t="s">
        <v>126</v>
      </c>
      <c r="E106" s="217" t="s">
        <v>148</v>
      </c>
      <c r="F106" s="217">
        <v>2017</v>
      </c>
      <c r="G106" s="52">
        <f>H106+I106+J106+K106</f>
        <v>80</v>
      </c>
      <c r="H106" s="52">
        <v>80</v>
      </c>
      <c r="I106" s="52">
        <v>0</v>
      </c>
      <c r="J106" s="52">
        <v>0</v>
      </c>
      <c r="K106" s="52">
        <v>0</v>
      </c>
      <c r="L106" s="217" t="s">
        <v>245</v>
      </c>
      <c r="M106" s="217" t="s">
        <v>129</v>
      </c>
      <c r="N106" s="217" t="s">
        <v>129</v>
      </c>
      <c r="O106" s="217" t="s">
        <v>126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</row>
    <row r="107" spans="1:170" s="49" customFormat="1" ht="111" customHeight="1">
      <c r="A107" s="217">
        <v>2</v>
      </c>
      <c r="B107" s="217"/>
      <c r="C107" s="217" t="s">
        <v>131</v>
      </c>
      <c r="D107" s="217" t="s">
        <v>126</v>
      </c>
      <c r="E107" s="217" t="s">
        <v>157</v>
      </c>
      <c r="F107" s="217">
        <v>2017</v>
      </c>
      <c r="G107" s="52">
        <f aca="true" t="shared" si="4" ref="G107:G121">H107+I107+J107+K107</f>
        <v>188</v>
      </c>
      <c r="H107" s="52">
        <v>60</v>
      </c>
      <c r="I107" s="52">
        <v>63</v>
      </c>
      <c r="J107" s="52">
        <v>65</v>
      </c>
      <c r="K107" s="52">
        <v>0</v>
      </c>
      <c r="L107" s="217" t="s">
        <v>132</v>
      </c>
      <c r="M107" s="217" t="s">
        <v>129</v>
      </c>
      <c r="N107" s="217" t="s">
        <v>129</v>
      </c>
      <c r="O107" s="217" t="s">
        <v>126</v>
      </c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</row>
    <row r="108" spans="1:171" s="51" customFormat="1" ht="111" customHeight="1">
      <c r="A108" s="73">
        <v>3</v>
      </c>
      <c r="B108" s="217"/>
      <c r="C108" s="217" t="s">
        <v>131</v>
      </c>
      <c r="D108" s="217"/>
      <c r="E108" s="217" t="s">
        <v>248</v>
      </c>
      <c r="F108" s="217">
        <v>2017</v>
      </c>
      <c r="G108" s="52">
        <f t="shared" si="4"/>
        <v>12300</v>
      </c>
      <c r="H108" s="217">
        <v>4000</v>
      </c>
      <c r="I108" s="52">
        <v>4100</v>
      </c>
      <c r="J108" s="52">
        <v>4200</v>
      </c>
      <c r="K108" s="52">
        <v>0</v>
      </c>
      <c r="L108" s="217" t="s">
        <v>249</v>
      </c>
      <c r="M108" s="217" t="s">
        <v>129</v>
      </c>
      <c r="N108" s="217" t="s">
        <v>129</v>
      </c>
      <c r="O108" s="217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50"/>
    </row>
    <row r="109" spans="1:171" s="51" customFormat="1" ht="111" customHeight="1">
      <c r="A109" s="73">
        <v>4</v>
      </c>
      <c r="B109" s="217"/>
      <c r="C109" s="217" t="s">
        <v>131</v>
      </c>
      <c r="D109" s="217"/>
      <c r="E109" s="217" t="s">
        <v>303</v>
      </c>
      <c r="F109" s="217">
        <v>2017</v>
      </c>
      <c r="G109" s="52">
        <f t="shared" si="4"/>
        <v>855</v>
      </c>
      <c r="H109" s="58">
        <v>280</v>
      </c>
      <c r="I109" s="52">
        <v>285</v>
      </c>
      <c r="J109" s="52">
        <v>290</v>
      </c>
      <c r="K109" s="52">
        <v>0</v>
      </c>
      <c r="L109" s="217" t="s">
        <v>155</v>
      </c>
      <c r="M109" s="217" t="s">
        <v>129</v>
      </c>
      <c r="N109" s="217" t="s">
        <v>129</v>
      </c>
      <c r="O109" s="217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50"/>
    </row>
    <row r="110" spans="1:171" s="51" customFormat="1" ht="111" customHeight="1">
      <c r="A110" s="73">
        <v>5</v>
      </c>
      <c r="B110" s="217"/>
      <c r="C110" s="217" t="s">
        <v>131</v>
      </c>
      <c r="D110" s="217"/>
      <c r="E110" s="217" t="s">
        <v>304</v>
      </c>
      <c r="F110" s="217">
        <v>2017</v>
      </c>
      <c r="G110" s="52">
        <f t="shared" si="4"/>
        <v>2940</v>
      </c>
      <c r="H110" s="58">
        <v>960</v>
      </c>
      <c r="I110" s="52">
        <v>980</v>
      </c>
      <c r="J110" s="52">
        <v>1000</v>
      </c>
      <c r="K110" s="52">
        <v>0</v>
      </c>
      <c r="L110" s="217" t="s">
        <v>136</v>
      </c>
      <c r="M110" s="217" t="s">
        <v>129</v>
      </c>
      <c r="N110" s="217" t="s">
        <v>129</v>
      </c>
      <c r="O110" s="217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50"/>
    </row>
    <row r="111" spans="1:171" s="51" customFormat="1" ht="111" customHeight="1">
      <c r="A111" s="73">
        <v>6</v>
      </c>
      <c r="B111" s="217"/>
      <c r="C111" s="217" t="s">
        <v>131</v>
      </c>
      <c r="D111" s="217"/>
      <c r="E111" s="217" t="s">
        <v>305</v>
      </c>
      <c r="F111" s="217">
        <v>2017</v>
      </c>
      <c r="G111" s="52">
        <f t="shared" si="4"/>
        <v>390</v>
      </c>
      <c r="H111" s="58">
        <v>130</v>
      </c>
      <c r="I111" s="52">
        <v>130</v>
      </c>
      <c r="J111" s="52">
        <v>130</v>
      </c>
      <c r="K111" s="52">
        <v>0</v>
      </c>
      <c r="L111" s="217" t="s">
        <v>155</v>
      </c>
      <c r="M111" s="217" t="s">
        <v>129</v>
      </c>
      <c r="N111" s="217" t="s">
        <v>129</v>
      </c>
      <c r="O111" s="217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50"/>
    </row>
    <row r="112" spans="1:171" s="51" customFormat="1" ht="111" customHeight="1">
      <c r="A112" s="73">
        <v>7</v>
      </c>
      <c r="B112" s="217"/>
      <c r="C112" s="217" t="s">
        <v>131</v>
      </c>
      <c r="D112" s="217"/>
      <c r="E112" s="217" t="s">
        <v>306</v>
      </c>
      <c r="F112" s="217">
        <v>2017</v>
      </c>
      <c r="G112" s="52">
        <f t="shared" si="4"/>
        <v>472.875</v>
      </c>
      <c r="H112" s="58">
        <v>150</v>
      </c>
      <c r="I112" s="122">
        <f aca="true" t="shared" si="5" ref="I112:J115">H112*1.05</f>
        <v>157.5</v>
      </c>
      <c r="J112" s="122">
        <f t="shared" si="5"/>
        <v>165.375</v>
      </c>
      <c r="K112" s="52">
        <v>0</v>
      </c>
      <c r="L112" s="217" t="s">
        <v>155</v>
      </c>
      <c r="M112" s="217" t="s">
        <v>129</v>
      </c>
      <c r="N112" s="217" t="s">
        <v>129</v>
      </c>
      <c r="O112" s="217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50"/>
    </row>
    <row r="113" spans="1:171" s="51" customFormat="1" ht="111" customHeight="1">
      <c r="A113" s="73">
        <v>8</v>
      </c>
      <c r="B113" s="217"/>
      <c r="C113" s="217" t="s">
        <v>131</v>
      </c>
      <c r="D113" s="217"/>
      <c r="E113" s="217" t="s">
        <v>338</v>
      </c>
      <c r="F113" s="217">
        <v>2017</v>
      </c>
      <c r="G113" s="52">
        <f t="shared" si="4"/>
        <v>945.75</v>
      </c>
      <c r="H113" s="217">
        <v>300</v>
      </c>
      <c r="I113" s="122">
        <f t="shared" si="5"/>
        <v>315</v>
      </c>
      <c r="J113" s="122">
        <f t="shared" si="5"/>
        <v>330.75</v>
      </c>
      <c r="K113" s="52">
        <v>0</v>
      </c>
      <c r="L113" s="217" t="s">
        <v>195</v>
      </c>
      <c r="M113" s="217" t="s">
        <v>129</v>
      </c>
      <c r="N113" s="217" t="s">
        <v>129</v>
      </c>
      <c r="O113" s="217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50"/>
    </row>
    <row r="114" spans="1:171" s="51" customFormat="1" ht="111" customHeight="1">
      <c r="A114" s="73">
        <v>9</v>
      </c>
      <c r="B114" s="217"/>
      <c r="C114" s="217" t="s">
        <v>131</v>
      </c>
      <c r="D114" s="217"/>
      <c r="E114" s="217" t="s">
        <v>339</v>
      </c>
      <c r="F114" s="217">
        <v>2017</v>
      </c>
      <c r="G114" s="52">
        <f t="shared" si="4"/>
        <v>788.125</v>
      </c>
      <c r="H114" s="217">
        <v>250</v>
      </c>
      <c r="I114" s="122">
        <f t="shared" si="5"/>
        <v>262.5</v>
      </c>
      <c r="J114" s="122">
        <f t="shared" si="5"/>
        <v>275.625</v>
      </c>
      <c r="K114" s="52">
        <v>0</v>
      </c>
      <c r="L114" s="217" t="s">
        <v>249</v>
      </c>
      <c r="M114" s="217" t="s">
        <v>129</v>
      </c>
      <c r="N114" s="217" t="s">
        <v>129</v>
      </c>
      <c r="O114" s="217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50"/>
    </row>
    <row r="115" spans="1:171" s="51" customFormat="1" ht="111" customHeight="1">
      <c r="A115" s="73">
        <v>10</v>
      </c>
      <c r="B115" s="217"/>
      <c r="C115" s="217" t="s">
        <v>131</v>
      </c>
      <c r="D115" s="217"/>
      <c r="E115" s="217" t="s">
        <v>340</v>
      </c>
      <c r="F115" s="217">
        <v>2017</v>
      </c>
      <c r="G115" s="52">
        <f t="shared" si="4"/>
        <v>725.075</v>
      </c>
      <c r="H115" s="217">
        <v>230</v>
      </c>
      <c r="I115" s="122">
        <f t="shared" si="5"/>
        <v>241.5</v>
      </c>
      <c r="J115" s="122">
        <f t="shared" si="5"/>
        <v>253.57500000000002</v>
      </c>
      <c r="K115" s="52">
        <v>0</v>
      </c>
      <c r="L115" s="217" t="s">
        <v>155</v>
      </c>
      <c r="M115" s="217" t="s">
        <v>129</v>
      </c>
      <c r="N115" s="217" t="s">
        <v>129</v>
      </c>
      <c r="O115" s="217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50"/>
    </row>
    <row r="116" spans="1:171" s="51" customFormat="1" ht="111" customHeight="1">
      <c r="A116" s="73">
        <v>11</v>
      </c>
      <c r="B116" s="217"/>
      <c r="C116" s="217" t="s">
        <v>131</v>
      </c>
      <c r="D116" s="217"/>
      <c r="E116" s="217" t="s">
        <v>415</v>
      </c>
      <c r="F116" s="217">
        <v>2017</v>
      </c>
      <c r="G116" s="52">
        <f t="shared" si="4"/>
        <v>420</v>
      </c>
      <c r="H116" s="52">
        <v>130</v>
      </c>
      <c r="I116" s="122">
        <v>140</v>
      </c>
      <c r="J116" s="122">
        <v>150</v>
      </c>
      <c r="K116" s="52"/>
      <c r="L116" s="217" t="s">
        <v>136</v>
      </c>
      <c r="M116" s="217" t="s">
        <v>129</v>
      </c>
      <c r="N116" s="217" t="s">
        <v>129</v>
      </c>
      <c r="O116" s="217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50"/>
    </row>
    <row r="117" spans="1:171" s="51" customFormat="1" ht="111" customHeight="1">
      <c r="A117" s="73">
        <v>12</v>
      </c>
      <c r="B117" s="217"/>
      <c r="C117" s="217" t="s">
        <v>131</v>
      </c>
      <c r="D117" s="217"/>
      <c r="E117" s="217" t="s">
        <v>416</v>
      </c>
      <c r="F117" s="217">
        <v>2017</v>
      </c>
      <c r="G117" s="52">
        <f t="shared" si="4"/>
        <v>880</v>
      </c>
      <c r="H117" s="52">
        <v>270</v>
      </c>
      <c r="I117" s="122">
        <v>300</v>
      </c>
      <c r="J117" s="122">
        <v>310</v>
      </c>
      <c r="K117" s="52"/>
      <c r="L117" s="217" t="s">
        <v>136</v>
      </c>
      <c r="M117" s="217" t="s">
        <v>129</v>
      </c>
      <c r="N117" s="217" t="s">
        <v>129</v>
      </c>
      <c r="O117" s="217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50"/>
    </row>
    <row r="118" spans="1:171" s="51" customFormat="1" ht="111" customHeight="1">
      <c r="A118" s="73">
        <v>13</v>
      </c>
      <c r="B118" s="217"/>
      <c r="C118" s="217" t="s">
        <v>131</v>
      </c>
      <c r="D118" s="217"/>
      <c r="E118" s="217" t="s">
        <v>417</v>
      </c>
      <c r="F118" s="217">
        <v>2017</v>
      </c>
      <c r="G118" s="52">
        <f t="shared" si="4"/>
        <v>430</v>
      </c>
      <c r="H118" s="52">
        <v>120</v>
      </c>
      <c r="I118" s="122">
        <v>150</v>
      </c>
      <c r="J118" s="122">
        <v>160</v>
      </c>
      <c r="K118" s="52"/>
      <c r="L118" s="217" t="s">
        <v>136</v>
      </c>
      <c r="M118" s="217" t="s">
        <v>129</v>
      </c>
      <c r="N118" s="217" t="s">
        <v>129</v>
      </c>
      <c r="O118" s="217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50"/>
    </row>
    <row r="119" spans="1:171" s="51" customFormat="1" ht="111" customHeight="1">
      <c r="A119" s="73">
        <v>14</v>
      </c>
      <c r="B119" s="217"/>
      <c r="C119" s="217" t="s">
        <v>131</v>
      </c>
      <c r="D119" s="217"/>
      <c r="E119" s="217" t="s">
        <v>418</v>
      </c>
      <c r="F119" s="217">
        <v>2017</v>
      </c>
      <c r="G119" s="52">
        <f t="shared" si="4"/>
        <v>370</v>
      </c>
      <c r="H119" s="52">
        <v>370</v>
      </c>
      <c r="I119" s="122"/>
      <c r="J119" s="122"/>
      <c r="K119" s="52"/>
      <c r="L119" s="217" t="s">
        <v>136</v>
      </c>
      <c r="M119" s="217" t="s">
        <v>129</v>
      </c>
      <c r="N119" s="217" t="s">
        <v>129</v>
      </c>
      <c r="O119" s="217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50"/>
    </row>
    <row r="120" spans="1:171" s="51" customFormat="1" ht="111" customHeight="1">
      <c r="A120" s="73">
        <v>15</v>
      </c>
      <c r="B120" s="217"/>
      <c r="C120" s="217" t="s">
        <v>131</v>
      </c>
      <c r="D120" s="217"/>
      <c r="E120" s="177" t="s">
        <v>437</v>
      </c>
      <c r="F120" s="217">
        <v>2017</v>
      </c>
      <c r="G120" s="52">
        <f t="shared" si="4"/>
        <v>300</v>
      </c>
      <c r="H120" s="217">
        <v>300</v>
      </c>
      <c r="I120" s="122"/>
      <c r="J120" s="122"/>
      <c r="K120" s="52"/>
      <c r="L120" s="217" t="s">
        <v>155</v>
      </c>
      <c r="M120" s="217" t="s">
        <v>129</v>
      </c>
      <c r="N120" s="217" t="s">
        <v>129</v>
      </c>
      <c r="O120" s="217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50"/>
    </row>
    <row r="121" spans="1:171" s="51" customFormat="1" ht="111" customHeight="1">
      <c r="A121" s="73">
        <v>16</v>
      </c>
      <c r="B121" s="217"/>
      <c r="C121" s="217" t="s">
        <v>131</v>
      </c>
      <c r="D121" s="217"/>
      <c r="E121" s="217" t="s">
        <v>439</v>
      </c>
      <c r="F121" s="217">
        <v>2017</v>
      </c>
      <c r="G121" s="52">
        <f t="shared" si="4"/>
        <v>270</v>
      </c>
      <c r="H121" s="217">
        <v>270</v>
      </c>
      <c r="I121" s="122"/>
      <c r="J121" s="122"/>
      <c r="K121" s="52"/>
      <c r="L121" s="217" t="s">
        <v>155</v>
      </c>
      <c r="M121" s="217" t="s">
        <v>129</v>
      </c>
      <c r="N121" s="217" t="s">
        <v>129</v>
      </c>
      <c r="O121" s="217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50"/>
    </row>
    <row r="122" spans="1:171" s="51" customFormat="1" ht="19.5" customHeight="1">
      <c r="A122" s="73">
        <v>16</v>
      </c>
      <c r="B122" s="217"/>
      <c r="C122" s="217"/>
      <c r="D122" s="217"/>
      <c r="E122" s="217"/>
      <c r="F122" s="217"/>
      <c r="G122" s="52">
        <f>SUM(G106:G121)</f>
        <v>22354.825</v>
      </c>
      <c r="H122" s="52">
        <f>SUM(H106:H121)</f>
        <v>7900</v>
      </c>
      <c r="I122" s="52">
        <f>SUM(I106:I121)</f>
        <v>7124.5</v>
      </c>
      <c r="J122" s="52">
        <f>SUM(J106:J121)</f>
        <v>7330.325</v>
      </c>
      <c r="K122" s="52">
        <f>SUM(K106:K121)</f>
        <v>0</v>
      </c>
      <c r="L122" s="217"/>
      <c r="M122" s="217"/>
      <c r="N122" s="217"/>
      <c r="O122" s="217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50"/>
    </row>
    <row r="123" spans="1:170" s="54" customFormat="1" ht="19.5" customHeight="1">
      <c r="A123" s="238" t="s">
        <v>239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383"/>
      <c r="Q123" s="383"/>
      <c r="R123" s="383"/>
      <c r="S123" s="383"/>
      <c r="T123" s="383"/>
      <c r="U123" s="383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</row>
    <row r="124" spans="1:170" s="49" customFormat="1" ht="111" customHeight="1">
      <c r="A124" s="217">
        <v>1</v>
      </c>
      <c r="B124" s="217"/>
      <c r="C124" s="217" t="s">
        <v>131</v>
      </c>
      <c r="D124" s="217" t="s">
        <v>126</v>
      </c>
      <c r="E124" s="217" t="s">
        <v>144</v>
      </c>
      <c r="F124" s="217">
        <v>2017</v>
      </c>
      <c r="G124" s="52">
        <f aca="true" t="shared" si="6" ref="G124:G132">H124+I124+J124+K124</f>
        <v>170</v>
      </c>
      <c r="H124" s="52">
        <v>170</v>
      </c>
      <c r="I124" s="52">
        <v>0</v>
      </c>
      <c r="J124" s="52">
        <v>0</v>
      </c>
      <c r="K124" s="52">
        <v>0</v>
      </c>
      <c r="L124" s="217" t="s">
        <v>128</v>
      </c>
      <c r="M124" s="217" t="s">
        <v>129</v>
      </c>
      <c r="N124" s="217" t="s">
        <v>129</v>
      </c>
      <c r="O124" s="217" t="s">
        <v>126</v>
      </c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</row>
    <row r="125" spans="1:170" s="49" customFormat="1" ht="111" customHeight="1">
      <c r="A125" s="217">
        <v>2</v>
      </c>
      <c r="B125" s="217"/>
      <c r="C125" s="217" t="s">
        <v>131</v>
      </c>
      <c r="D125" s="217" t="s">
        <v>126</v>
      </c>
      <c r="E125" s="217" t="s">
        <v>156</v>
      </c>
      <c r="F125" s="217">
        <v>2017</v>
      </c>
      <c r="G125" s="52">
        <f t="shared" si="6"/>
        <v>157.625</v>
      </c>
      <c r="H125" s="52">
        <v>50</v>
      </c>
      <c r="I125" s="122">
        <f aca="true" t="shared" si="7" ref="I125:J128">H125*1.05</f>
        <v>52.5</v>
      </c>
      <c r="J125" s="122">
        <f t="shared" si="7"/>
        <v>55.125</v>
      </c>
      <c r="K125" s="52">
        <v>0</v>
      </c>
      <c r="L125" s="217" t="s">
        <v>155</v>
      </c>
      <c r="M125" s="217" t="s">
        <v>129</v>
      </c>
      <c r="N125" s="217" t="s">
        <v>129</v>
      </c>
      <c r="O125" s="217" t="s">
        <v>126</v>
      </c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</row>
    <row r="126" spans="1:170" s="49" customFormat="1" ht="111" customHeight="1">
      <c r="A126" s="73">
        <v>3</v>
      </c>
      <c r="B126" s="217"/>
      <c r="C126" s="217" t="s">
        <v>131</v>
      </c>
      <c r="D126" s="217"/>
      <c r="E126" s="217" t="s">
        <v>320</v>
      </c>
      <c r="F126" s="217">
        <v>2017</v>
      </c>
      <c r="G126" s="52">
        <f t="shared" si="6"/>
        <v>472.875</v>
      </c>
      <c r="H126" s="217">
        <v>150</v>
      </c>
      <c r="I126" s="122">
        <f>H126*1.05</f>
        <v>157.5</v>
      </c>
      <c r="J126" s="122">
        <f>I126*1.05</f>
        <v>165.375</v>
      </c>
      <c r="K126" s="52">
        <v>0</v>
      </c>
      <c r="L126" s="217" t="s">
        <v>136</v>
      </c>
      <c r="M126" s="217" t="s">
        <v>129</v>
      </c>
      <c r="N126" s="217" t="s">
        <v>129</v>
      </c>
      <c r="O126" s="217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</row>
    <row r="127" spans="1:170" s="49" customFormat="1" ht="111" customHeight="1">
      <c r="A127" s="73">
        <v>4</v>
      </c>
      <c r="B127" s="217"/>
      <c r="C127" s="217" t="s">
        <v>131</v>
      </c>
      <c r="D127" s="217"/>
      <c r="E127" s="217" t="s">
        <v>319</v>
      </c>
      <c r="F127" s="217">
        <v>2017</v>
      </c>
      <c r="G127" s="52">
        <f t="shared" si="6"/>
        <v>472.875</v>
      </c>
      <c r="H127" s="217">
        <v>150</v>
      </c>
      <c r="I127" s="122">
        <f t="shared" si="7"/>
        <v>157.5</v>
      </c>
      <c r="J127" s="122">
        <f t="shared" si="7"/>
        <v>165.375</v>
      </c>
      <c r="K127" s="52">
        <v>0</v>
      </c>
      <c r="L127" s="217" t="s">
        <v>136</v>
      </c>
      <c r="M127" s="217" t="s">
        <v>129</v>
      </c>
      <c r="N127" s="217" t="s">
        <v>129</v>
      </c>
      <c r="O127" s="217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</row>
    <row r="128" spans="1:170" s="49" customFormat="1" ht="111" customHeight="1">
      <c r="A128" s="73">
        <v>5</v>
      </c>
      <c r="B128" s="217"/>
      <c r="C128" s="217" t="s">
        <v>131</v>
      </c>
      <c r="D128" s="217"/>
      <c r="E128" s="217" t="s">
        <v>324</v>
      </c>
      <c r="F128" s="217">
        <v>2017</v>
      </c>
      <c r="G128" s="52">
        <f t="shared" si="6"/>
        <v>1103.375</v>
      </c>
      <c r="H128" s="217">
        <v>350</v>
      </c>
      <c r="I128" s="122">
        <f t="shared" si="7"/>
        <v>367.5</v>
      </c>
      <c r="J128" s="122">
        <f t="shared" si="7"/>
        <v>385.875</v>
      </c>
      <c r="K128" s="52">
        <v>0</v>
      </c>
      <c r="L128" s="217" t="s">
        <v>136</v>
      </c>
      <c r="M128" s="217" t="s">
        <v>129</v>
      </c>
      <c r="N128" s="217" t="s">
        <v>129</v>
      </c>
      <c r="O128" s="217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</row>
    <row r="129" spans="1:170" s="49" customFormat="1" ht="111" customHeight="1">
      <c r="A129" s="73">
        <v>6</v>
      </c>
      <c r="B129" s="217"/>
      <c r="C129" s="217" t="s">
        <v>131</v>
      </c>
      <c r="D129" s="217"/>
      <c r="E129" s="177" t="s">
        <v>444</v>
      </c>
      <c r="F129" s="217">
        <v>2017</v>
      </c>
      <c r="G129" s="52">
        <f t="shared" si="6"/>
        <v>130</v>
      </c>
      <c r="H129" s="217">
        <v>130</v>
      </c>
      <c r="I129" s="217"/>
      <c r="J129" s="217"/>
      <c r="K129" s="217"/>
      <c r="L129" s="217" t="s">
        <v>281</v>
      </c>
      <c r="M129" s="217" t="s">
        <v>129</v>
      </c>
      <c r="N129" s="217" t="s">
        <v>129</v>
      </c>
      <c r="O129" s="217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</row>
    <row r="130" spans="1:170" s="49" customFormat="1" ht="111" customHeight="1">
      <c r="A130" s="73">
        <v>7</v>
      </c>
      <c r="B130" s="217"/>
      <c r="C130" s="217" t="s">
        <v>131</v>
      </c>
      <c r="D130" s="217"/>
      <c r="E130" s="217" t="s">
        <v>446</v>
      </c>
      <c r="F130" s="217">
        <v>2017</v>
      </c>
      <c r="G130" s="217">
        <f t="shared" si="6"/>
        <v>28</v>
      </c>
      <c r="H130" s="217">
        <v>28</v>
      </c>
      <c r="I130" s="217"/>
      <c r="J130" s="217"/>
      <c r="K130" s="217"/>
      <c r="L130" s="217" t="s">
        <v>155</v>
      </c>
      <c r="M130" s="217" t="s">
        <v>129</v>
      </c>
      <c r="N130" s="217" t="s">
        <v>129</v>
      </c>
      <c r="O130" s="217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</row>
    <row r="131" spans="1:170" s="49" customFormat="1" ht="111" customHeight="1">
      <c r="A131" s="73">
        <v>8</v>
      </c>
      <c r="B131" s="217"/>
      <c r="C131" s="217" t="s">
        <v>131</v>
      </c>
      <c r="D131" s="217"/>
      <c r="E131" s="217" t="s">
        <v>448</v>
      </c>
      <c r="F131" s="217">
        <v>2017</v>
      </c>
      <c r="G131" s="217">
        <f t="shared" si="6"/>
        <v>30</v>
      </c>
      <c r="H131" s="217">
        <v>30</v>
      </c>
      <c r="I131" s="217"/>
      <c r="J131" s="217"/>
      <c r="K131" s="217"/>
      <c r="L131" s="217" t="s">
        <v>155</v>
      </c>
      <c r="M131" s="217" t="s">
        <v>129</v>
      </c>
      <c r="N131" s="217" t="s">
        <v>129</v>
      </c>
      <c r="O131" s="217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</row>
    <row r="132" spans="1:170" s="49" customFormat="1" ht="111" customHeight="1">
      <c r="A132" s="73">
        <v>9</v>
      </c>
      <c r="B132" s="217"/>
      <c r="C132" s="217" t="s">
        <v>131</v>
      </c>
      <c r="D132" s="217"/>
      <c r="E132" s="217" t="s">
        <v>449</v>
      </c>
      <c r="F132" s="217">
        <v>2017</v>
      </c>
      <c r="G132" s="217">
        <f t="shared" si="6"/>
        <v>30</v>
      </c>
      <c r="H132" s="217">
        <v>30</v>
      </c>
      <c r="I132" s="217"/>
      <c r="J132" s="217"/>
      <c r="K132" s="217"/>
      <c r="L132" s="217" t="s">
        <v>155</v>
      </c>
      <c r="M132" s="217" t="s">
        <v>129</v>
      </c>
      <c r="N132" s="217" t="s">
        <v>129</v>
      </c>
      <c r="O132" s="217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</row>
    <row r="133" spans="1:171" s="133" customFormat="1" ht="17.25" customHeight="1">
      <c r="A133" s="173">
        <v>9</v>
      </c>
      <c r="B133" s="174"/>
      <c r="C133" s="174"/>
      <c r="D133" s="174"/>
      <c r="E133" s="174"/>
      <c r="F133" s="174"/>
      <c r="G133" s="175">
        <f>SUM(G124:G132)</f>
        <v>2594.75</v>
      </c>
      <c r="H133" s="175">
        <f>SUM(H124:H132)</f>
        <v>1088</v>
      </c>
      <c r="I133" s="175">
        <f>SUM(I124:I132)</f>
        <v>735</v>
      </c>
      <c r="J133" s="175">
        <f>SUM(J124:J132)</f>
        <v>771.75</v>
      </c>
      <c r="K133" s="175">
        <f>SUM(K124:K132)</f>
        <v>0</v>
      </c>
      <c r="L133" s="174"/>
      <c r="M133" s="174"/>
      <c r="N133" s="174"/>
      <c r="O133" s="174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1"/>
      <c r="CC133" s="131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131"/>
      <c r="CN133" s="131"/>
      <c r="CO133" s="131"/>
      <c r="CP133" s="131"/>
      <c r="CQ133" s="131"/>
      <c r="CR133" s="131"/>
      <c r="CS133" s="131"/>
      <c r="CT133" s="131"/>
      <c r="CU133" s="131"/>
      <c r="CV133" s="131"/>
      <c r="CW133" s="131"/>
      <c r="CX133" s="131"/>
      <c r="CY133" s="131"/>
      <c r="CZ133" s="131"/>
      <c r="DA133" s="131"/>
      <c r="DB133" s="131"/>
      <c r="DC133" s="131"/>
      <c r="DD133" s="131"/>
      <c r="DE133" s="131"/>
      <c r="DF133" s="131"/>
      <c r="DG133" s="131"/>
      <c r="DH133" s="131"/>
      <c r="DI133" s="131"/>
      <c r="DJ133" s="131"/>
      <c r="DK133" s="131"/>
      <c r="DL133" s="131"/>
      <c r="DM133" s="131"/>
      <c r="DN133" s="131"/>
      <c r="DO133" s="131"/>
      <c r="DP133" s="131"/>
      <c r="DQ133" s="131"/>
      <c r="DR133" s="131"/>
      <c r="DS133" s="131"/>
      <c r="DT133" s="131"/>
      <c r="DU133" s="131"/>
      <c r="DV133" s="131"/>
      <c r="DW133" s="131"/>
      <c r="DX133" s="131"/>
      <c r="DY133" s="131"/>
      <c r="DZ133" s="131"/>
      <c r="EA133" s="131"/>
      <c r="EB133" s="131"/>
      <c r="EC133" s="131"/>
      <c r="ED133" s="131"/>
      <c r="EE133" s="131"/>
      <c r="EF133" s="131"/>
      <c r="EG133" s="131"/>
      <c r="EH133" s="131"/>
      <c r="EI133" s="131"/>
      <c r="EJ133" s="131"/>
      <c r="EK133" s="131"/>
      <c r="EL133" s="131"/>
      <c r="EM133" s="131"/>
      <c r="EN133" s="131"/>
      <c r="EO133" s="131"/>
      <c r="EP133" s="131"/>
      <c r="EQ133" s="131"/>
      <c r="ER133" s="131"/>
      <c r="ES133" s="131"/>
      <c r="ET133" s="131"/>
      <c r="EU133" s="131"/>
      <c r="EV133" s="131"/>
      <c r="EW133" s="131"/>
      <c r="EX133" s="131"/>
      <c r="EY133" s="131"/>
      <c r="EZ133" s="131"/>
      <c r="FA133" s="131"/>
      <c r="FB133" s="131"/>
      <c r="FC133" s="131"/>
      <c r="FD133" s="131"/>
      <c r="FE133" s="131"/>
      <c r="FF133" s="131"/>
      <c r="FG133" s="131"/>
      <c r="FH133" s="131"/>
      <c r="FI133" s="131"/>
      <c r="FJ133" s="131"/>
      <c r="FK133" s="131"/>
      <c r="FL133" s="131"/>
      <c r="FM133" s="131"/>
      <c r="FN133" s="131"/>
      <c r="FO133" s="132"/>
    </row>
    <row r="134" spans="1:170" s="136" customFormat="1" ht="17.25" customHeight="1">
      <c r="A134" s="237" t="s">
        <v>240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384"/>
      <c r="Q134" s="384"/>
      <c r="R134" s="384"/>
      <c r="S134" s="384"/>
      <c r="T134" s="384"/>
      <c r="U134" s="38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</row>
    <row r="135" spans="1:170" s="49" customFormat="1" ht="111" customHeight="1">
      <c r="A135" s="217">
        <v>1</v>
      </c>
      <c r="B135" s="217"/>
      <c r="C135" s="217" t="s">
        <v>131</v>
      </c>
      <c r="D135" s="217" t="s">
        <v>126</v>
      </c>
      <c r="E135" s="217" t="s">
        <v>154</v>
      </c>
      <c r="F135" s="217">
        <v>2017</v>
      </c>
      <c r="G135" s="52">
        <f aca="true" t="shared" si="8" ref="G135:G140">H135+I135+J135+K135</f>
        <v>69.7</v>
      </c>
      <c r="H135" s="52">
        <v>0</v>
      </c>
      <c r="I135" s="52">
        <v>34</v>
      </c>
      <c r="J135" s="122">
        <f>I135*1.05</f>
        <v>35.7</v>
      </c>
      <c r="K135" s="52">
        <v>0</v>
      </c>
      <c r="L135" s="217" t="s">
        <v>143</v>
      </c>
      <c r="M135" s="217" t="s">
        <v>129</v>
      </c>
      <c r="N135" s="217" t="s">
        <v>129</v>
      </c>
      <c r="O135" s="217" t="s">
        <v>126</v>
      </c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</row>
    <row r="136" spans="1:170" s="49" customFormat="1" ht="111" customHeight="1">
      <c r="A136" s="217">
        <v>2</v>
      </c>
      <c r="B136" s="217"/>
      <c r="C136" s="217" t="s">
        <v>131</v>
      </c>
      <c r="D136" s="217" t="s">
        <v>126</v>
      </c>
      <c r="E136" s="217" t="s">
        <v>160</v>
      </c>
      <c r="F136" s="217">
        <v>2017</v>
      </c>
      <c r="G136" s="52">
        <f t="shared" si="8"/>
        <v>126.1</v>
      </c>
      <c r="H136" s="52">
        <v>40</v>
      </c>
      <c r="I136" s="122">
        <f>H136*1.05</f>
        <v>42</v>
      </c>
      <c r="J136" s="122">
        <f>I136*1.05</f>
        <v>44.1</v>
      </c>
      <c r="K136" s="52">
        <v>0</v>
      </c>
      <c r="L136" s="217" t="s">
        <v>136</v>
      </c>
      <c r="M136" s="217" t="s">
        <v>129</v>
      </c>
      <c r="N136" s="217" t="s">
        <v>129</v>
      </c>
      <c r="O136" s="217" t="s">
        <v>126</v>
      </c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</row>
    <row r="137" spans="1:170" s="49" customFormat="1" ht="111" customHeight="1">
      <c r="A137" s="217">
        <v>3</v>
      </c>
      <c r="B137" s="217"/>
      <c r="C137" s="217" t="s">
        <v>131</v>
      </c>
      <c r="D137" s="217"/>
      <c r="E137" s="217" t="s">
        <v>321</v>
      </c>
      <c r="F137" s="217">
        <v>2017</v>
      </c>
      <c r="G137" s="52">
        <f t="shared" si="8"/>
        <v>725.075</v>
      </c>
      <c r="H137" s="52">
        <v>230</v>
      </c>
      <c r="I137" s="122">
        <f>H137*1.05</f>
        <v>241.5</v>
      </c>
      <c r="J137" s="122">
        <f>I137*1.05</f>
        <v>253.57500000000002</v>
      </c>
      <c r="K137" s="52">
        <v>0</v>
      </c>
      <c r="L137" s="217" t="s">
        <v>323</v>
      </c>
      <c r="M137" s="217" t="s">
        <v>129</v>
      </c>
      <c r="N137" s="217" t="s">
        <v>129</v>
      </c>
      <c r="O137" s="217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</row>
    <row r="138" spans="1:170" s="49" customFormat="1" ht="111" customHeight="1">
      <c r="A138" s="217">
        <v>4</v>
      </c>
      <c r="B138" s="217"/>
      <c r="C138" s="217" t="s">
        <v>131</v>
      </c>
      <c r="D138" s="217"/>
      <c r="E138" s="217" t="s">
        <v>322</v>
      </c>
      <c r="F138" s="217">
        <v>2017</v>
      </c>
      <c r="G138" s="52">
        <f t="shared" si="8"/>
        <v>6305</v>
      </c>
      <c r="H138" s="52">
        <v>2000</v>
      </c>
      <c r="I138" s="122">
        <f>H138*1.05</f>
        <v>2100</v>
      </c>
      <c r="J138" s="122">
        <f>I138*1.05</f>
        <v>2205</v>
      </c>
      <c r="K138" s="52">
        <v>0</v>
      </c>
      <c r="L138" s="217" t="s">
        <v>323</v>
      </c>
      <c r="M138" s="217" t="s">
        <v>129</v>
      </c>
      <c r="N138" s="217" t="s">
        <v>129</v>
      </c>
      <c r="O138" s="217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</row>
    <row r="139" spans="1:170" s="49" customFormat="1" ht="111" customHeight="1">
      <c r="A139" s="217">
        <v>5</v>
      </c>
      <c r="B139" s="217"/>
      <c r="C139" s="217" t="s">
        <v>131</v>
      </c>
      <c r="D139" s="217"/>
      <c r="E139" s="217" t="s">
        <v>440</v>
      </c>
      <c r="F139" s="217">
        <v>2017</v>
      </c>
      <c r="G139" s="52">
        <f t="shared" si="8"/>
        <v>216</v>
      </c>
      <c r="H139" s="52">
        <v>216</v>
      </c>
      <c r="I139" s="52"/>
      <c r="J139" s="52"/>
      <c r="K139" s="52"/>
      <c r="L139" s="217" t="s">
        <v>323</v>
      </c>
      <c r="M139" s="217" t="s">
        <v>129</v>
      </c>
      <c r="N139" s="217" t="s">
        <v>129</v>
      </c>
      <c r="O139" s="217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</row>
    <row r="140" spans="1:170" s="49" customFormat="1" ht="111" customHeight="1">
      <c r="A140" s="73">
        <v>6</v>
      </c>
      <c r="B140" s="217"/>
      <c r="C140" s="217" t="s">
        <v>131</v>
      </c>
      <c r="D140" s="217"/>
      <c r="E140" s="217" t="s">
        <v>443</v>
      </c>
      <c r="F140" s="217">
        <v>2017</v>
      </c>
      <c r="G140" s="217">
        <f t="shared" si="8"/>
        <v>125</v>
      </c>
      <c r="H140" s="217">
        <v>125</v>
      </c>
      <c r="I140" s="217"/>
      <c r="J140" s="217"/>
      <c r="K140" s="217"/>
      <c r="L140" s="217" t="s">
        <v>323</v>
      </c>
      <c r="M140" s="217" t="s">
        <v>129</v>
      </c>
      <c r="N140" s="217" t="s">
        <v>129</v>
      </c>
      <c r="O140" s="217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</row>
    <row r="141" spans="1:171" s="133" customFormat="1" ht="19.5" customHeight="1">
      <c r="A141" s="173">
        <v>6</v>
      </c>
      <c r="B141" s="174"/>
      <c r="C141" s="174"/>
      <c r="D141" s="174"/>
      <c r="E141" s="174"/>
      <c r="F141" s="174"/>
      <c r="G141" s="175">
        <f>SUM(G135:G140)</f>
        <v>7566.875</v>
      </c>
      <c r="H141" s="175">
        <f>SUM(H135:H140)</f>
        <v>2611</v>
      </c>
      <c r="I141" s="175">
        <f>SUM(I135:I140)</f>
        <v>2417.5</v>
      </c>
      <c r="J141" s="175">
        <f>SUM(J135:J140)</f>
        <v>2538.375</v>
      </c>
      <c r="K141" s="175">
        <f>SUM(K135:K140)</f>
        <v>0</v>
      </c>
      <c r="L141" s="174"/>
      <c r="M141" s="174"/>
      <c r="N141" s="174"/>
      <c r="O141" s="174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/>
      <c r="DY141" s="131"/>
      <c r="DZ141" s="131"/>
      <c r="EA141" s="131"/>
      <c r="EB141" s="131"/>
      <c r="EC141" s="131"/>
      <c r="ED141" s="131"/>
      <c r="EE141" s="131"/>
      <c r="EF141" s="131"/>
      <c r="EG141" s="131"/>
      <c r="EH141" s="131"/>
      <c r="EI141" s="131"/>
      <c r="EJ141" s="131"/>
      <c r="EK141" s="131"/>
      <c r="EL141" s="131"/>
      <c r="EM141" s="131"/>
      <c r="EN141" s="131"/>
      <c r="EO141" s="131"/>
      <c r="EP141" s="131"/>
      <c r="EQ141" s="131"/>
      <c r="ER141" s="131"/>
      <c r="ES141" s="131"/>
      <c r="ET141" s="131"/>
      <c r="EU141" s="131"/>
      <c r="EV141" s="131"/>
      <c r="EW141" s="131"/>
      <c r="EX141" s="131"/>
      <c r="EY141" s="131"/>
      <c r="EZ141" s="131"/>
      <c r="FA141" s="131"/>
      <c r="FB141" s="131"/>
      <c r="FC141" s="131"/>
      <c r="FD141" s="131"/>
      <c r="FE141" s="131"/>
      <c r="FF141" s="131"/>
      <c r="FG141" s="131"/>
      <c r="FH141" s="131"/>
      <c r="FI141" s="131"/>
      <c r="FJ141" s="131"/>
      <c r="FK141" s="131"/>
      <c r="FL141" s="131"/>
      <c r="FM141" s="131"/>
      <c r="FN141" s="131"/>
      <c r="FO141" s="132"/>
    </row>
    <row r="142" spans="1:170" s="136" customFormat="1" ht="19.5" customHeight="1">
      <c r="A142" s="237" t="s">
        <v>241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384"/>
      <c r="Q142" s="384"/>
      <c r="R142" s="384"/>
      <c r="S142" s="384"/>
      <c r="T142" s="384"/>
      <c r="U142" s="38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</row>
    <row r="143" spans="1:170" s="49" customFormat="1" ht="111" customHeight="1">
      <c r="A143" s="217">
        <v>1</v>
      </c>
      <c r="B143" s="217"/>
      <c r="C143" s="217" t="s">
        <v>131</v>
      </c>
      <c r="D143" s="217" t="s">
        <v>126</v>
      </c>
      <c r="E143" s="217" t="s">
        <v>196</v>
      </c>
      <c r="F143" s="217">
        <v>2017</v>
      </c>
      <c r="G143" s="52">
        <f>H143+I143+J143+K143</f>
        <v>19.6</v>
      </c>
      <c r="H143" s="52">
        <v>0</v>
      </c>
      <c r="I143" s="52">
        <v>9.6</v>
      </c>
      <c r="J143" s="52">
        <v>10</v>
      </c>
      <c r="K143" s="52">
        <v>0</v>
      </c>
      <c r="L143" s="217" t="s">
        <v>142</v>
      </c>
      <c r="M143" s="217" t="s">
        <v>129</v>
      </c>
      <c r="N143" s="217" t="s">
        <v>129</v>
      </c>
      <c r="O143" s="217" t="s">
        <v>126</v>
      </c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</row>
    <row r="144" spans="1:170" s="49" customFormat="1" ht="111" customHeight="1">
      <c r="A144" s="217">
        <v>2</v>
      </c>
      <c r="B144" s="217"/>
      <c r="C144" s="217" t="s">
        <v>131</v>
      </c>
      <c r="D144" s="217" t="s">
        <v>126</v>
      </c>
      <c r="E144" s="217" t="s">
        <v>197</v>
      </c>
      <c r="F144" s="217">
        <v>2017</v>
      </c>
      <c r="G144" s="52">
        <f aca="true" t="shared" si="9" ref="G144:G151">H144+I144+J144+K144</f>
        <v>108.53999999999999</v>
      </c>
      <c r="H144" s="52">
        <v>0</v>
      </c>
      <c r="I144" s="52">
        <v>53.54</v>
      </c>
      <c r="J144" s="52">
        <v>55</v>
      </c>
      <c r="K144" s="52">
        <v>0</v>
      </c>
      <c r="L144" s="217" t="s">
        <v>140</v>
      </c>
      <c r="M144" s="217" t="s">
        <v>129</v>
      </c>
      <c r="N144" s="217" t="s">
        <v>129</v>
      </c>
      <c r="O144" s="217" t="s">
        <v>126</v>
      </c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</row>
    <row r="145" spans="1:170" s="49" customFormat="1" ht="111" customHeight="1">
      <c r="A145" s="217">
        <v>3</v>
      </c>
      <c r="B145" s="217"/>
      <c r="C145" s="217" t="s">
        <v>131</v>
      </c>
      <c r="D145" s="217"/>
      <c r="E145" s="217" t="s">
        <v>275</v>
      </c>
      <c r="F145" s="217">
        <v>2017</v>
      </c>
      <c r="G145" s="52">
        <f t="shared" si="9"/>
        <v>951.4245000000001</v>
      </c>
      <c r="H145" s="58">
        <v>301.8</v>
      </c>
      <c r="I145" s="122">
        <f>H145*1.05</f>
        <v>316.89000000000004</v>
      </c>
      <c r="J145" s="122">
        <f>I145*1.05</f>
        <v>332.7345000000001</v>
      </c>
      <c r="K145" s="52">
        <v>0</v>
      </c>
      <c r="L145" s="217" t="s">
        <v>281</v>
      </c>
      <c r="M145" s="217" t="s">
        <v>129</v>
      </c>
      <c r="N145" s="217" t="s">
        <v>129</v>
      </c>
      <c r="O145" s="217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</row>
    <row r="146" spans="1:170" s="49" customFormat="1" ht="111" customHeight="1">
      <c r="A146" s="217">
        <v>4</v>
      </c>
      <c r="B146" s="217"/>
      <c r="C146" s="217" t="s">
        <v>131</v>
      </c>
      <c r="D146" s="217"/>
      <c r="E146" s="217" t="s">
        <v>341</v>
      </c>
      <c r="F146" s="217">
        <v>2017</v>
      </c>
      <c r="G146" s="122">
        <f t="shared" si="9"/>
        <v>510</v>
      </c>
      <c r="H146" s="58">
        <v>510</v>
      </c>
      <c r="I146" s="122"/>
      <c r="J146" s="122"/>
      <c r="K146" s="52">
        <v>0</v>
      </c>
      <c r="L146" s="217" t="s">
        <v>128</v>
      </c>
      <c r="M146" s="217" t="s">
        <v>129</v>
      </c>
      <c r="N146" s="217" t="s">
        <v>129</v>
      </c>
      <c r="O146" s="217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</row>
    <row r="147" spans="1:170" s="49" customFormat="1" ht="111" customHeight="1">
      <c r="A147" s="217">
        <v>5</v>
      </c>
      <c r="B147" s="217"/>
      <c r="C147" s="217" t="s">
        <v>131</v>
      </c>
      <c r="D147" s="217"/>
      <c r="E147" s="217" t="s">
        <v>276</v>
      </c>
      <c r="F147" s="217">
        <v>2017</v>
      </c>
      <c r="G147" s="52">
        <f t="shared" si="9"/>
        <v>1500.02</v>
      </c>
      <c r="H147" s="58">
        <v>1500.02</v>
      </c>
      <c r="I147" s="122"/>
      <c r="J147" s="122"/>
      <c r="K147" s="52">
        <v>0</v>
      </c>
      <c r="L147" s="217" t="s">
        <v>282</v>
      </c>
      <c r="M147" s="217" t="s">
        <v>129</v>
      </c>
      <c r="N147" s="217" t="s">
        <v>129</v>
      </c>
      <c r="O147" s="217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</row>
    <row r="148" spans="1:170" s="49" customFormat="1" ht="111" customHeight="1">
      <c r="A148" s="217">
        <v>6</v>
      </c>
      <c r="B148" s="217"/>
      <c r="C148" s="217" t="s">
        <v>131</v>
      </c>
      <c r="D148" s="217"/>
      <c r="E148" s="217" t="s">
        <v>279</v>
      </c>
      <c r="F148" s="217">
        <v>2017</v>
      </c>
      <c r="G148" s="52">
        <f t="shared" si="9"/>
        <v>2124</v>
      </c>
      <c r="H148" s="58">
        <v>2124</v>
      </c>
      <c r="I148" s="122"/>
      <c r="J148" s="122"/>
      <c r="K148" s="52">
        <v>0</v>
      </c>
      <c r="L148" s="217" t="s">
        <v>128</v>
      </c>
      <c r="M148" s="217" t="s">
        <v>129</v>
      </c>
      <c r="N148" s="217" t="s">
        <v>129</v>
      </c>
      <c r="O148" s="217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</row>
    <row r="149" spans="1:170" s="55" customFormat="1" ht="111" customHeight="1">
      <c r="A149" s="217">
        <v>7</v>
      </c>
      <c r="B149" s="116"/>
      <c r="C149" s="217" t="s">
        <v>131</v>
      </c>
      <c r="D149" s="116"/>
      <c r="E149" s="217" t="s">
        <v>277</v>
      </c>
      <c r="F149" s="217">
        <v>2017</v>
      </c>
      <c r="G149" s="52">
        <f t="shared" si="9"/>
        <v>2038.185825</v>
      </c>
      <c r="H149" s="58">
        <v>646.53</v>
      </c>
      <c r="I149" s="122">
        <f>H149*1.05</f>
        <v>678.8565</v>
      </c>
      <c r="J149" s="122">
        <f>I149*1.05</f>
        <v>712.7993250000001</v>
      </c>
      <c r="K149" s="52">
        <v>0</v>
      </c>
      <c r="L149" s="217" t="s">
        <v>282</v>
      </c>
      <c r="M149" s="217" t="s">
        <v>129</v>
      </c>
      <c r="N149" s="217" t="s">
        <v>129</v>
      </c>
      <c r="O149" s="116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</row>
    <row r="150" spans="1:170" s="55" customFormat="1" ht="111" customHeight="1">
      <c r="A150" s="217">
        <v>8</v>
      </c>
      <c r="B150" s="116"/>
      <c r="C150" s="217" t="s">
        <v>131</v>
      </c>
      <c r="D150" s="116"/>
      <c r="E150" s="217" t="s">
        <v>278</v>
      </c>
      <c r="F150" s="217">
        <v>2017</v>
      </c>
      <c r="G150" s="52">
        <f t="shared" si="9"/>
        <v>872.8642</v>
      </c>
      <c r="H150" s="58">
        <v>276.88</v>
      </c>
      <c r="I150" s="122">
        <f>H150*1.05</f>
        <v>290.724</v>
      </c>
      <c r="J150" s="122">
        <f>I150*1.05</f>
        <v>305.2602</v>
      </c>
      <c r="K150" s="52">
        <v>0</v>
      </c>
      <c r="L150" s="217" t="s">
        <v>282</v>
      </c>
      <c r="M150" s="217" t="s">
        <v>129</v>
      </c>
      <c r="N150" s="217" t="s">
        <v>129</v>
      </c>
      <c r="O150" s="116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</row>
    <row r="151" spans="1:170" s="55" customFormat="1" ht="111" customHeight="1">
      <c r="A151" s="217">
        <v>9</v>
      </c>
      <c r="B151" s="116"/>
      <c r="C151" s="217" t="s">
        <v>131</v>
      </c>
      <c r="D151" s="116"/>
      <c r="E151" s="217" t="s">
        <v>280</v>
      </c>
      <c r="F151" s="217">
        <v>2017</v>
      </c>
      <c r="G151" s="52">
        <f t="shared" si="9"/>
        <v>2850</v>
      </c>
      <c r="H151" s="122">
        <v>2850</v>
      </c>
      <c r="I151" s="52">
        <v>0</v>
      </c>
      <c r="J151" s="52">
        <v>0</v>
      </c>
      <c r="K151" s="52">
        <v>0</v>
      </c>
      <c r="L151" s="217" t="s">
        <v>128</v>
      </c>
      <c r="M151" s="217" t="s">
        <v>129</v>
      </c>
      <c r="N151" s="217" t="s">
        <v>129</v>
      </c>
      <c r="O151" s="116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</row>
    <row r="152" spans="1:171" s="51" customFormat="1" ht="20.25" customHeight="1">
      <c r="A152" s="73">
        <v>9</v>
      </c>
      <c r="B152" s="217"/>
      <c r="C152" s="217"/>
      <c r="D152" s="217"/>
      <c r="E152" s="217"/>
      <c r="F152" s="217"/>
      <c r="G152" s="52">
        <f>SUM(G143:G151)</f>
        <v>10974.634525</v>
      </c>
      <c r="H152" s="52">
        <f>SUM(H143:H151)</f>
        <v>8209.23</v>
      </c>
      <c r="I152" s="52">
        <f>SUM(I143:I151)</f>
        <v>1349.6105</v>
      </c>
      <c r="J152" s="52">
        <f>SUM(J143:J151)</f>
        <v>1415.7940250000001</v>
      </c>
      <c r="K152" s="52">
        <f>SUM(K143:K151)</f>
        <v>0</v>
      </c>
      <c r="L152" s="217"/>
      <c r="M152" s="217"/>
      <c r="N152" s="217"/>
      <c r="O152" s="217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50"/>
    </row>
    <row r="153" spans="1:170" s="54" customFormat="1" ht="20.25" customHeight="1">
      <c r="A153" s="238" t="s">
        <v>242</v>
      </c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383"/>
      <c r="Q153" s="383"/>
      <c r="R153" s="383"/>
      <c r="S153" s="383"/>
      <c r="T153" s="383"/>
      <c r="U153" s="383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</row>
    <row r="154" spans="1:170" s="55" customFormat="1" ht="111" customHeight="1">
      <c r="A154" s="217">
        <v>1</v>
      </c>
      <c r="B154" s="66"/>
      <c r="C154" s="56" t="s">
        <v>131</v>
      </c>
      <c r="D154" s="66"/>
      <c r="E154" s="217" t="s">
        <v>259</v>
      </c>
      <c r="F154" s="66">
        <v>2017</v>
      </c>
      <c r="G154" s="66">
        <f aca="true" t="shared" si="10" ref="G154:G161">H154+I154+J154+K154</f>
        <v>693.55</v>
      </c>
      <c r="H154" s="66">
        <v>220</v>
      </c>
      <c r="I154" s="122">
        <f>H154*1.05</f>
        <v>231</v>
      </c>
      <c r="J154" s="122">
        <f>I154*1.05</f>
        <v>242.55</v>
      </c>
      <c r="K154" s="66"/>
      <c r="L154" s="56" t="s">
        <v>128</v>
      </c>
      <c r="M154" s="56" t="s">
        <v>129</v>
      </c>
      <c r="N154" s="56" t="s">
        <v>129</v>
      </c>
      <c r="O154" s="66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</row>
    <row r="155" spans="1:170" s="55" customFormat="1" ht="111" customHeight="1">
      <c r="A155" s="217">
        <v>2</v>
      </c>
      <c r="B155" s="66"/>
      <c r="C155" s="56" t="s">
        <v>131</v>
      </c>
      <c r="D155" s="66"/>
      <c r="E155" s="217" t="s">
        <v>308</v>
      </c>
      <c r="F155" s="66">
        <v>2017</v>
      </c>
      <c r="G155" s="66">
        <f t="shared" si="10"/>
        <v>2395.9</v>
      </c>
      <c r="H155" s="66">
        <v>760</v>
      </c>
      <c r="I155" s="122">
        <f>H155*1.05</f>
        <v>798</v>
      </c>
      <c r="J155" s="122">
        <f>I155*1.05</f>
        <v>837.9000000000001</v>
      </c>
      <c r="K155" s="66"/>
      <c r="L155" s="56" t="s">
        <v>282</v>
      </c>
      <c r="M155" s="56" t="s">
        <v>129</v>
      </c>
      <c r="N155" s="56" t="s">
        <v>129</v>
      </c>
      <c r="O155" s="66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</row>
    <row r="156" spans="1:170" s="55" customFormat="1" ht="111" customHeight="1">
      <c r="A156" s="217">
        <v>3</v>
      </c>
      <c r="B156" s="66"/>
      <c r="C156" s="56" t="s">
        <v>131</v>
      </c>
      <c r="D156" s="66"/>
      <c r="E156" s="217" t="s">
        <v>310</v>
      </c>
      <c r="F156" s="66">
        <v>2017</v>
      </c>
      <c r="G156" s="66">
        <f t="shared" si="10"/>
        <v>220</v>
      </c>
      <c r="H156" s="66"/>
      <c r="I156" s="66">
        <v>220</v>
      </c>
      <c r="J156" s="66"/>
      <c r="K156" s="66"/>
      <c r="L156" s="56" t="s">
        <v>312</v>
      </c>
      <c r="M156" s="56" t="s">
        <v>129</v>
      </c>
      <c r="N156" s="56" t="s">
        <v>129</v>
      </c>
      <c r="O156" s="66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</row>
    <row r="157" spans="1:170" s="55" customFormat="1" ht="111" customHeight="1">
      <c r="A157" s="217">
        <v>4</v>
      </c>
      <c r="B157" s="66"/>
      <c r="C157" s="56" t="s">
        <v>131</v>
      </c>
      <c r="D157" s="66"/>
      <c r="E157" s="217" t="s">
        <v>314</v>
      </c>
      <c r="F157" s="66">
        <v>2017</v>
      </c>
      <c r="G157" s="66">
        <f t="shared" si="10"/>
        <v>150</v>
      </c>
      <c r="H157" s="66">
        <v>150</v>
      </c>
      <c r="I157" s="66"/>
      <c r="J157" s="66"/>
      <c r="K157" s="66"/>
      <c r="L157" s="56" t="s">
        <v>128</v>
      </c>
      <c r="M157" s="56" t="s">
        <v>129</v>
      </c>
      <c r="N157" s="56" t="s">
        <v>129</v>
      </c>
      <c r="O157" s="66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</row>
    <row r="158" spans="1:170" s="81" customFormat="1" ht="111" customHeight="1">
      <c r="A158" s="217">
        <v>5</v>
      </c>
      <c r="B158" s="66"/>
      <c r="C158" s="56" t="s">
        <v>131</v>
      </c>
      <c r="D158" s="66"/>
      <c r="E158" s="177" t="s">
        <v>413</v>
      </c>
      <c r="F158" s="66">
        <v>2017</v>
      </c>
      <c r="G158" s="66">
        <f t="shared" si="10"/>
        <v>205</v>
      </c>
      <c r="H158" s="66"/>
      <c r="I158" s="66">
        <v>100</v>
      </c>
      <c r="J158" s="66">
        <f>I158*1.05</f>
        <v>105</v>
      </c>
      <c r="K158" s="66"/>
      <c r="L158" s="56" t="s">
        <v>140</v>
      </c>
      <c r="M158" s="56" t="s">
        <v>129</v>
      </c>
      <c r="N158" s="56" t="s">
        <v>129</v>
      </c>
      <c r="O158" s="66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</row>
    <row r="159" spans="1:170" s="55" customFormat="1" ht="111" customHeight="1">
      <c r="A159" s="217">
        <v>6</v>
      </c>
      <c r="B159" s="66"/>
      <c r="C159" s="56" t="s">
        <v>131</v>
      </c>
      <c r="D159" s="66"/>
      <c r="E159" s="217" t="s">
        <v>413</v>
      </c>
      <c r="F159" s="66">
        <v>2017</v>
      </c>
      <c r="G159" s="66">
        <f t="shared" si="10"/>
        <v>205</v>
      </c>
      <c r="H159" s="66"/>
      <c r="I159" s="66">
        <v>100</v>
      </c>
      <c r="J159" s="66">
        <v>105</v>
      </c>
      <c r="K159" s="66"/>
      <c r="L159" s="56" t="s">
        <v>140</v>
      </c>
      <c r="M159" s="56" t="s">
        <v>129</v>
      </c>
      <c r="N159" s="56" t="s">
        <v>129</v>
      </c>
      <c r="O159" s="66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</row>
    <row r="160" spans="1:170" s="55" customFormat="1" ht="111" customHeight="1">
      <c r="A160" s="217">
        <v>7</v>
      </c>
      <c r="B160" s="66"/>
      <c r="C160" s="56" t="s">
        <v>131</v>
      </c>
      <c r="D160" s="66"/>
      <c r="E160" s="217" t="s">
        <v>430</v>
      </c>
      <c r="F160" s="66">
        <v>2017</v>
      </c>
      <c r="G160" s="66">
        <f t="shared" si="10"/>
        <v>82</v>
      </c>
      <c r="H160" s="66"/>
      <c r="I160" s="66">
        <v>40</v>
      </c>
      <c r="J160" s="66">
        <v>42</v>
      </c>
      <c r="K160" s="66"/>
      <c r="L160" s="56" t="s">
        <v>431</v>
      </c>
      <c r="M160" s="56" t="s">
        <v>129</v>
      </c>
      <c r="N160" s="56" t="s">
        <v>129</v>
      </c>
      <c r="O160" s="66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</row>
    <row r="161" spans="1:170" s="55" customFormat="1" ht="111" customHeight="1">
      <c r="A161" s="217">
        <v>8</v>
      </c>
      <c r="B161" s="116"/>
      <c r="C161" s="56" t="s">
        <v>131</v>
      </c>
      <c r="D161" s="116"/>
      <c r="E161" s="217" t="s">
        <v>432</v>
      </c>
      <c r="F161" s="66">
        <v>2017</v>
      </c>
      <c r="G161" s="66">
        <f t="shared" si="10"/>
        <v>62</v>
      </c>
      <c r="H161" s="116"/>
      <c r="I161" s="116">
        <v>30</v>
      </c>
      <c r="J161" s="116">
        <v>32</v>
      </c>
      <c r="K161" s="116"/>
      <c r="L161" s="56" t="s">
        <v>431</v>
      </c>
      <c r="M161" s="56" t="s">
        <v>129</v>
      </c>
      <c r="N161" s="56" t="s">
        <v>129</v>
      </c>
      <c r="O161" s="116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</row>
    <row r="162" spans="1:171" s="133" customFormat="1" ht="19.5" customHeight="1">
      <c r="A162" s="173">
        <v>8</v>
      </c>
      <c r="B162" s="174"/>
      <c r="C162" s="174"/>
      <c r="D162" s="174"/>
      <c r="E162" s="174"/>
      <c r="F162" s="174"/>
      <c r="G162" s="175">
        <f>SUM(G154:G161)</f>
        <v>4013.45</v>
      </c>
      <c r="H162" s="175">
        <f>SUM(H154:H161)</f>
        <v>1130</v>
      </c>
      <c r="I162" s="175">
        <f>SUM(I154:I161)</f>
        <v>1519</v>
      </c>
      <c r="J162" s="175">
        <f>SUM(J154:J161)</f>
        <v>1364.45</v>
      </c>
      <c r="K162" s="175">
        <f>SUM(K154:K161)</f>
        <v>0</v>
      </c>
      <c r="L162" s="174"/>
      <c r="M162" s="174"/>
      <c r="N162" s="174"/>
      <c r="O162" s="174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  <c r="BI162" s="131"/>
      <c r="BJ162" s="131"/>
      <c r="BK162" s="131"/>
      <c r="BL162" s="131"/>
      <c r="BM162" s="131"/>
      <c r="BN162" s="131"/>
      <c r="BO162" s="131"/>
      <c r="BP162" s="131"/>
      <c r="BQ162" s="131"/>
      <c r="BR162" s="131"/>
      <c r="BS162" s="131"/>
      <c r="BT162" s="131"/>
      <c r="BU162" s="131"/>
      <c r="BV162" s="131"/>
      <c r="BW162" s="131"/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1"/>
      <c r="CH162" s="131"/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1"/>
      <c r="DU162" s="131"/>
      <c r="DV162" s="131"/>
      <c r="DW162" s="131"/>
      <c r="DX162" s="131"/>
      <c r="DY162" s="131"/>
      <c r="DZ162" s="131"/>
      <c r="EA162" s="131"/>
      <c r="EB162" s="131"/>
      <c r="EC162" s="131"/>
      <c r="ED162" s="131"/>
      <c r="EE162" s="131"/>
      <c r="EF162" s="131"/>
      <c r="EG162" s="131"/>
      <c r="EH162" s="131"/>
      <c r="EI162" s="131"/>
      <c r="EJ162" s="131"/>
      <c r="EK162" s="131"/>
      <c r="EL162" s="131"/>
      <c r="EM162" s="131"/>
      <c r="EN162" s="131"/>
      <c r="EO162" s="131"/>
      <c r="EP162" s="131"/>
      <c r="EQ162" s="131"/>
      <c r="ER162" s="131"/>
      <c r="ES162" s="131"/>
      <c r="ET162" s="131"/>
      <c r="EU162" s="131"/>
      <c r="EV162" s="131"/>
      <c r="EW162" s="131"/>
      <c r="EX162" s="131"/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131"/>
      <c r="FI162" s="131"/>
      <c r="FJ162" s="131"/>
      <c r="FK162" s="131"/>
      <c r="FL162" s="131"/>
      <c r="FM162" s="131"/>
      <c r="FN162" s="131"/>
      <c r="FO162" s="132"/>
    </row>
    <row r="163" spans="1:170" s="136" customFormat="1" ht="19.5" customHeight="1">
      <c r="A163" s="237" t="s">
        <v>243</v>
      </c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384"/>
      <c r="Q163" s="384"/>
      <c r="R163" s="384"/>
      <c r="S163" s="384"/>
      <c r="T163" s="384"/>
      <c r="U163" s="38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</row>
    <row r="164" spans="1:170" s="49" customFormat="1" ht="111" customHeight="1">
      <c r="A164" s="217">
        <v>1</v>
      </c>
      <c r="B164" s="217"/>
      <c r="C164" s="217" t="s">
        <v>131</v>
      </c>
      <c r="D164" s="217" t="s">
        <v>126</v>
      </c>
      <c r="E164" s="217" t="s">
        <v>139</v>
      </c>
      <c r="F164" s="217">
        <v>2017</v>
      </c>
      <c r="G164" s="52">
        <f>H164+I164+J164+K164</f>
        <v>150.22</v>
      </c>
      <c r="H164" s="52">
        <v>0</v>
      </c>
      <c r="I164" s="52">
        <v>150.22</v>
      </c>
      <c r="J164" s="52">
        <v>0</v>
      </c>
      <c r="K164" s="52">
        <v>0</v>
      </c>
      <c r="L164" s="217" t="s">
        <v>140</v>
      </c>
      <c r="M164" s="217" t="s">
        <v>129</v>
      </c>
      <c r="N164" s="217" t="s">
        <v>129</v>
      </c>
      <c r="O164" s="217" t="s">
        <v>126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</row>
    <row r="165" spans="1:170" s="55" customFormat="1" ht="111" customHeight="1">
      <c r="A165" s="217">
        <v>2</v>
      </c>
      <c r="B165" s="116"/>
      <c r="C165" s="217" t="s">
        <v>131</v>
      </c>
      <c r="D165" s="116"/>
      <c r="E165" s="217" t="s">
        <v>294</v>
      </c>
      <c r="F165" s="217">
        <v>2017</v>
      </c>
      <c r="G165" s="52">
        <f aca="true" t="shared" si="11" ref="G165:G174">H165+I165+J165+K165</f>
        <v>1061</v>
      </c>
      <c r="H165" s="52">
        <v>0</v>
      </c>
      <c r="I165" s="58">
        <v>1061</v>
      </c>
      <c r="J165" s="52">
        <v>0</v>
      </c>
      <c r="K165" s="52">
        <v>0</v>
      </c>
      <c r="L165" s="217" t="s">
        <v>295</v>
      </c>
      <c r="M165" s="217" t="s">
        <v>129</v>
      </c>
      <c r="N165" s="217" t="s">
        <v>129</v>
      </c>
      <c r="O165" s="116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</row>
    <row r="166" spans="1:170" s="55" customFormat="1" ht="111" customHeight="1">
      <c r="A166" s="217">
        <v>3</v>
      </c>
      <c r="B166" s="116"/>
      <c r="C166" s="217" t="s">
        <v>131</v>
      </c>
      <c r="D166" s="116"/>
      <c r="E166" s="217" t="s">
        <v>294</v>
      </c>
      <c r="F166" s="217">
        <v>2017</v>
      </c>
      <c r="G166" s="52">
        <f t="shared" si="11"/>
        <v>1061</v>
      </c>
      <c r="H166" s="52">
        <v>0</v>
      </c>
      <c r="I166" s="58">
        <v>1061</v>
      </c>
      <c r="J166" s="52">
        <v>0</v>
      </c>
      <c r="K166" s="52">
        <v>0</v>
      </c>
      <c r="L166" s="217" t="s">
        <v>295</v>
      </c>
      <c r="M166" s="217" t="s">
        <v>129</v>
      </c>
      <c r="N166" s="217" t="s">
        <v>129</v>
      </c>
      <c r="O166" s="116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</row>
    <row r="167" spans="1:171" s="51" customFormat="1" ht="111" customHeight="1">
      <c r="A167" s="73">
        <v>4</v>
      </c>
      <c r="B167" s="217"/>
      <c r="C167" s="217" t="s">
        <v>131</v>
      </c>
      <c r="D167" s="217"/>
      <c r="E167" s="156" t="s">
        <v>337</v>
      </c>
      <c r="F167" s="217">
        <v>2017</v>
      </c>
      <c r="G167" s="52">
        <f t="shared" si="11"/>
        <v>25</v>
      </c>
      <c r="H167" s="217">
        <v>25</v>
      </c>
      <c r="I167" s="52">
        <v>0</v>
      </c>
      <c r="J167" s="52">
        <v>0</v>
      </c>
      <c r="K167" s="52">
        <v>0</v>
      </c>
      <c r="L167" s="217" t="s">
        <v>128</v>
      </c>
      <c r="M167" s="217" t="s">
        <v>129</v>
      </c>
      <c r="N167" s="217" t="s">
        <v>129</v>
      </c>
      <c r="O167" s="217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50"/>
    </row>
    <row r="168" spans="1:170" s="49" customFormat="1" ht="111" customHeight="1">
      <c r="A168" s="73">
        <v>5</v>
      </c>
      <c r="B168" s="217"/>
      <c r="C168" s="217" t="s">
        <v>131</v>
      </c>
      <c r="D168" s="217"/>
      <c r="E168" s="217" t="s">
        <v>384</v>
      </c>
      <c r="F168" s="217">
        <v>2017</v>
      </c>
      <c r="G168" s="52">
        <f t="shared" si="11"/>
        <v>123790.275</v>
      </c>
      <c r="H168" s="217"/>
      <c r="I168" s="84">
        <f>57510*1.05</f>
        <v>60385.5</v>
      </c>
      <c r="J168" s="84">
        <f>I168*1.05</f>
        <v>63404.775</v>
      </c>
      <c r="K168" s="217"/>
      <c r="L168" s="56" t="s">
        <v>140</v>
      </c>
      <c r="M168" s="217" t="s">
        <v>170</v>
      </c>
      <c r="N168" s="217" t="s">
        <v>170</v>
      </c>
      <c r="O168" s="217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</row>
    <row r="169" spans="1:170" s="87" customFormat="1" ht="111" customHeight="1">
      <c r="A169" s="73">
        <v>6</v>
      </c>
      <c r="B169" s="73"/>
      <c r="C169" s="217" t="s">
        <v>131</v>
      </c>
      <c r="D169" s="73"/>
      <c r="E169" s="177" t="s">
        <v>385</v>
      </c>
      <c r="F169" s="217">
        <v>2017</v>
      </c>
      <c r="G169" s="52">
        <f t="shared" si="11"/>
        <v>21000</v>
      </c>
      <c r="H169" s="73"/>
      <c r="I169" s="73">
        <v>10000</v>
      </c>
      <c r="J169" s="73">
        <f>I169*1.1</f>
        <v>11000</v>
      </c>
      <c r="K169" s="73"/>
      <c r="L169" s="217" t="s">
        <v>140</v>
      </c>
      <c r="M169" s="217" t="s">
        <v>170</v>
      </c>
      <c r="N169" s="217" t="s">
        <v>170</v>
      </c>
      <c r="O169" s="73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</row>
    <row r="170" spans="1:170" s="87" customFormat="1" ht="111" customHeight="1">
      <c r="A170" s="73">
        <v>7</v>
      </c>
      <c r="B170" s="73"/>
      <c r="C170" s="217" t="s">
        <v>131</v>
      </c>
      <c r="D170" s="73"/>
      <c r="E170" s="217" t="s">
        <v>397</v>
      </c>
      <c r="F170" s="217">
        <v>2017</v>
      </c>
      <c r="G170" s="52">
        <f t="shared" si="11"/>
        <v>287</v>
      </c>
      <c r="H170" s="73"/>
      <c r="I170" s="73">
        <v>140</v>
      </c>
      <c r="J170" s="73">
        <f>I170*1.05</f>
        <v>147</v>
      </c>
      <c r="K170" s="73"/>
      <c r="L170" s="217" t="s">
        <v>140</v>
      </c>
      <c r="M170" s="217" t="s">
        <v>170</v>
      </c>
      <c r="N170" s="217" t="s">
        <v>170</v>
      </c>
      <c r="O170" s="73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</row>
    <row r="171" spans="1:170" s="87" customFormat="1" ht="111" customHeight="1">
      <c r="A171" s="73">
        <v>8</v>
      </c>
      <c r="B171" s="73"/>
      <c r="C171" s="217" t="s">
        <v>131</v>
      </c>
      <c r="D171" s="73"/>
      <c r="E171" s="217" t="s">
        <v>402</v>
      </c>
      <c r="F171" s="217">
        <v>2017</v>
      </c>
      <c r="G171" s="52">
        <f t="shared" si="11"/>
        <v>74</v>
      </c>
      <c r="H171" s="73"/>
      <c r="I171" s="73">
        <v>36</v>
      </c>
      <c r="J171" s="73">
        <v>38</v>
      </c>
      <c r="K171" s="73"/>
      <c r="L171" s="217" t="s">
        <v>140</v>
      </c>
      <c r="M171" s="217" t="s">
        <v>170</v>
      </c>
      <c r="N171" s="217" t="s">
        <v>170</v>
      </c>
      <c r="O171" s="73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</row>
    <row r="172" spans="1:170" s="87" customFormat="1" ht="111" customHeight="1">
      <c r="A172" s="73">
        <v>9</v>
      </c>
      <c r="B172" s="73"/>
      <c r="C172" s="217" t="s">
        <v>131</v>
      </c>
      <c r="D172" s="73"/>
      <c r="E172" s="217" t="s">
        <v>409</v>
      </c>
      <c r="F172" s="217">
        <v>2017</v>
      </c>
      <c r="G172" s="52">
        <f t="shared" si="11"/>
        <v>176</v>
      </c>
      <c r="H172" s="73"/>
      <c r="I172" s="73">
        <v>86</v>
      </c>
      <c r="J172" s="73">
        <v>90</v>
      </c>
      <c r="K172" s="73"/>
      <c r="L172" s="217" t="s">
        <v>140</v>
      </c>
      <c r="M172" s="217" t="s">
        <v>170</v>
      </c>
      <c r="N172" s="217" t="s">
        <v>170</v>
      </c>
      <c r="O172" s="73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</row>
    <row r="173" spans="1:170" s="87" customFormat="1" ht="111" customHeight="1">
      <c r="A173" s="73">
        <v>10</v>
      </c>
      <c r="B173" s="73"/>
      <c r="C173" s="217" t="s">
        <v>131</v>
      </c>
      <c r="D173" s="73"/>
      <c r="E173" s="217" t="s">
        <v>412</v>
      </c>
      <c r="F173" s="217">
        <v>2017</v>
      </c>
      <c r="G173" s="52">
        <f t="shared" si="11"/>
        <v>360.8</v>
      </c>
      <c r="H173" s="73"/>
      <c r="I173" s="73">
        <v>176</v>
      </c>
      <c r="J173" s="73">
        <f>I173*1.05</f>
        <v>184.8</v>
      </c>
      <c r="K173" s="73"/>
      <c r="L173" s="217" t="s">
        <v>140</v>
      </c>
      <c r="M173" s="217" t="s">
        <v>170</v>
      </c>
      <c r="N173" s="217" t="s">
        <v>170</v>
      </c>
      <c r="O173" s="73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</row>
    <row r="174" spans="1:170" s="55" customFormat="1" ht="111" customHeight="1">
      <c r="A174" s="73">
        <v>11</v>
      </c>
      <c r="B174" s="116"/>
      <c r="C174" s="217" t="s">
        <v>131</v>
      </c>
      <c r="D174" s="116"/>
      <c r="E174" s="217" t="s">
        <v>428</v>
      </c>
      <c r="F174" s="217">
        <v>2017</v>
      </c>
      <c r="G174" s="52">
        <f t="shared" si="11"/>
        <v>1045.5</v>
      </c>
      <c r="H174" s="116"/>
      <c r="I174" s="116">
        <v>510</v>
      </c>
      <c r="J174" s="116">
        <f>I174*1.05</f>
        <v>535.5</v>
      </c>
      <c r="K174" s="116"/>
      <c r="L174" s="217" t="s">
        <v>140</v>
      </c>
      <c r="M174" s="217" t="s">
        <v>170</v>
      </c>
      <c r="N174" s="217" t="s">
        <v>170</v>
      </c>
      <c r="O174" s="116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</row>
    <row r="175" spans="1:171" s="133" customFormat="1" ht="16.5" customHeight="1">
      <c r="A175" s="173">
        <v>11</v>
      </c>
      <c r="B175" s="174"/>
      <c r="C175" s="174"/>
      <c r="D175" s="174"/>
      <c r="E175" s="174"/>
      <c r="F175" s="174"/>
      <c r="G175" s="175">
        <f>SUM(G164:G174)</f>
        <v>149030.79499999998</v>
      </c>
      <c r="H175" s="175">
        <f>SUM(H164:H174)</f>
        <v>25</v>
      </c>
      <c r="I175" s="175">
        <f>SUM(I164:I174)</f>
        <v>73605.72</v>
      </c>
      <c r="J175" s="175">
        <f>SUM(J164:J174)</f>
        <v>75400.075</v>
      </c>
      <c r="K175" s="175">
        <f>SUM(K164:K174)</f>
        <v>0</v>
      </c>
      <c r="L175" s="174"/>
      <c r="M175" s="174"/>
      <c r="N175" s="174"/>
      <c r="O175" s="174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A175" s="131"/>
      <c r="DB175" s="131"/>
      <c r="DC175" s="131"/>
      <c r="DD175" s="131"/>
      <c r="DE175" s="131"/>
      <c r="DF175" s="131"/>
      <c r="DG175" s="131"/>
      <c r="DH175" s="131"/>
      <c r="DI175" s="131"/>
      <c r="DJ175" s="131"/>
      <c r="DK175" s="131"/>
      <c r="DL175" s="131"/>
      <c r="DM175" s="131"/>
      <c r="DN175" s="131"/>
      <c r="DO175" s="131"/>
      <c r="DP175" s="131"/>
      <c r="DQ175" s="131"/>
      <c r="DR175" s="131"/>
      <c r="DS175" s="131"/>
      <c r="DT175" s="131"/>
      <c r="DU175" s="131"/>
      <c r="DV175" s="131"/>
      <c r="DW175" s="131"/>
      <c r="DX175" s="131"/>
      <c r="DY175" s="131"/>
      <c r="DZ175" s="131"/>
      <c r="EA175" s="131"/>
      <c r="EB175" s="131"/>
      <c r="EC175" s="131"/>
      <c r="ED175" s="131"/>
      <c r="EE175" s="131"/>
      <c r="EF175" s="131"/>
      <c r="EG175" s="131"/>
      <c r="EH175" s="131"/>
      <c r="EI175" s="131"/>
      <c r="EJ175" s="131"/>
      <c r="EK175" s="131"/>
      <c r="EL175" s="131"/>
      <c r="EM175" s="131"/>
      <c r="EN175" s="131"/>
      <c r="EO175" s="131"/>
      <c r="EP175" s="131"/>
      <c r="EQ175" s="131"/>
      <c r="ER175" s="131"/>
      <c r="ES175" s="131"/>
      <c r="ET175" s="131"/>
      <c r="EU175" s="131"/>
      <c r="EV175" s="131"/>
      <c r="EW175" s="131"/>
      <c r="EX175" s="131"/>
      <c r="EY175" s="131"/>
      <c r="EZ175" s="131"/>
      <c r="FA175" s="131"/>
      <c r="FB175" s="131"/>
      <c r="FC175" s="131"/>
      <c r="FD175" s="131"/>
      <c r="FE175" s="131"/>
      <c r="FF175" s="131"/>
      <c r="FG175" s="131"/>
      <c r="FH175" s="131"/>
      <c r="FI175" s="131"/>
      <c r="FJ175" s="131"/>
      <c r="FK175" s="131"/>
      <c r="FL175" s="131"/>
      <c r="FM175" s="131"/>
      <c r="FN175" s="131"/>
      <c r="FO175" s="132"/>
    </row>
    <row r="176" spans="1:170" s="136" customFormat="1" ht="16.5" customHeight="1">
      <c r="A176" s="237" t="s">
        <v>244</v>
      </c>
      <c r="B176" s="237"/>
      <c r="C176" s="237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384"/>
      <c r="Q176" s="384"/>
      <c r="R176" s="384"/>
      <c r="S176" s="384"/>
      <c r="T176" s="384"/>
      <c r="U176" s="38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35"/>
      <c r="DH176" s="135"/>
      <c r="DI176" s="135"/>
      <c r="DJ176" s="135"/>
      <c r="DK176" s="135"/>
      <c r="DL176" s="135"/>
      <c r="DM176" s="135"/>
      <c r="DN176" s="135"/>
      <c r="DO176" s="135"/>
      <c r="DP176" s="135"/>
      <c r="DQ176" s="135"/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5"/>
      <c r="EL176" s="135"/>
      <c r="EM176" s="135"/>
      <c r="EN176" s="135"/>
      <c r="EO176" s="135"/>
      <c r="EP176" s="135"/>
      <c r="EQ176" s="135"/>
      <c r="ER176" s="135"/>
      <c r="ES176" s="135"/>
      <c r="ET176" s="135"/>
      <c r="EU176" s="135"/>
      <c r="EV176" s="135"/>
      <c r="EW176" s="135"/>
      <c r="EX176" s="135"/>
      <c r="EY176" s="135"/>
      <c r="EZ176" s="135"/>
      <c r="FA176" s="135"/>
      <c r="FB176" s="135"/>
      <c r="FC176" s="135"/>
      <c r="FD176" s="135"/>
      <c r="FE176" s="135"/>
      <c r="FF176" s="135"/>
      <c r="FG176" s="135"/>
      <c r="FH176" s="135"/>
      <c r="FI176" s="135"/>
      <c r="FJ176" s="135"/>
      <c r="FK176" s="135"/>
      <c r="FL176" s="135"/>
      <c r="FM176" s="135"/>
      <c r="FN176" s="135"/>
    </row>
    <row r="177" spans="1:170" s="49" customFormat="1" ht="111" customHeight="1">
      <c r="A177" s="73">
        <v>1</v>
      </c>
      <c r="B177" s="217"/>
      <c r="C177" s="217" t="s">
        <v>131</v>
      </c>
      <c r="D177" s="217"/>
      <c r="E177" s="217" t="s">
        <v>287</v>
      </c>
      <c r="F177" s="217">
        <v>2017</v>
      </c>
      <c r="G177" s="217">
        <f>I177+J177</f>
        <v>600.6</v>
      </c>
      <c r="H177" s="217">
        <v>0</v>
      </c>
      <c r="I177" s="217">
        <v>286</v>
      </c>
      <c r="J177" s="217">
        <f>I177*1.1</f>
        <v>314.6</v>
      </c>
      <c r="K177" s="217">
        <v>0</v>
      </c>
      <c r="L177" s="56" t="s">
        <v>140</v>
      </c>
      <c r="M177" s="217" t="s">
        <v>170</v>
      </c>
      <c r="N177" s="217" t="s">
        <v>170</v>
      </c>
      <c r="O177" s="217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</row>
    <row r="178" spans="1:170" s="49" customFormat="1" ht="111" customHeight="1">
      <c r="A178" s="73">
        <v>2</v>
      </c>
      <c r="B178" s="217"/>
      <c r="C178" s="217" t="s">
        <v>131</v>
      </c>
      <c r="D178" s="217"/>
      <c r="E178" s="217" t="s">
        <v>288</v>
      </c>
      <c r="F178" s="217">
        <v>2017</v>
      </c>
      <c r="G178" s="217">
        <f>I178+J178</f>
        <v>707.7</v>
      </c>
      <c r="H178" s="217">
        <v>0</v>
      </c>
      <c r="I178" s="217">
        <v>337</v>
      </c>
      <c r="J178" s="217">
        <f>I178*1.1</f>
        <v>370.70000000000005</v>
      </c>
      <c r="K178" s="217">
        <v>0</v>
      </c>
      <c r="L178" s="56" t="s">
        <v>140</v>
      </c>
      <c r="M178" s="217" t="s">
        <v>170</v>
      </c>
      <c r="N178" s="217" t="s">
        <v>170</v>
      </c>
      <c r="O178" s="217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</row>
    <row r="179" spans="1:170" s="71" customFormat="1" ht="111" customHeight="1">
      <c r="A179" s="73">
        <v>3</v>
      </c>
      <c r="B179" s="217"/>
      <c r="C179" s="217" t="s">
        <v>131</v>
      </c>
      <c r="D179" s="217"/>
      <c r="E179" s="217" t="s">
        <v>356</v>
      </c>
      <c r="F179" s="217">
        <v>2017</v>
      </c>
      <c r="G179" s="217">
        <f aca="true" t="shared" si="12" ref="G179:G185">H179+I179+J179</f>
        <v>252000</v>
      </c>
      <c r="H179" s="217"/>
      <c r="I179" s="217">
        <v>120000</v>
      </c>
      <c r="J179" s="217">
        <v>132000</v>
      </c>
      <c r="K179" s="217"/>
      <c r="L179" s="56" t="s">
        <v>140</v>
      </c>
      <c r="M179" s="217" t="s">
        <v>170</v>
      </c>
      <c r="N179" s="217" t="s">
        <v>170</v>
      </c>
      <c r="O179" s="217"/>
      <c r="P179" s="48"/>
      <c r="Q179" s="48"/>
      <c r="R179" s="48"/>
      <c r="S179" s="48"/>
      <c r="T179" s="48"/>
      <c r="U179" s="48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</row>
    <row r="180" spans="1:170" s="71" customFormat="1" ht="111" customHeight="1">
      <c r="A180" s="73">
        <v>4</v>
      </c>
      <c r="B180" s="217"/>
      <c r="C180" s="217" t="s">
        <v>131</v>
      </c>
      <c r="D180" s="217"/>
      <c r="E180" s="217" t="s">
        <v>358</v>
      </c>
      <c r="F180" s="217">
        <v>2017</v>
      </c>
      <c r="G180" s="217">
        <f t="shared" si="12"/>
        <v>3465</v>
      </c>
      <c r="H180" s="217"/>
      <c r="I180" s="217">
        <v>1650</v>
      </c>
      <c r="J180" s="84">
        <v>1815</v>
      </c>
      <c r="K180" s="217"/>
      <c r="L180" s="56" t="s">
        <v>140</v>
      </c>
      <c r="M180" s="217" t="s">
        <v>170</v>
      </c>
      <c r="N180" s="217" t="s">
        <v>170</v>
      </c>
      <c r="O180" s="217"/>
      <c r="P180" s="48"/>
      <c r="Q180" s="48"/>
      <c r="R180" s="48"/>
      <c r="S180" s="48"/>
      <c r="T180" s="48"/>
      <c r="U180" s="48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</row>
    <row r="181" spans="1:170" s="71" customFormat="1" ht="111" customHeight="1">
      <c r="A181" s="73">
        <v>5</v>
      </c>
      <c r="B181" s="217"/>
      <c r="C181" s="217" t="s">
        <v>131</v>
      </c>
      <c r="D181" s="217"/>
      <c r="E181" s="217" t="s">
        <v>358</v>
      </c>
      <c r="F181" s="217">
        <v>2017</v>
      </c>
      <c r="G181" s="217">
        <f t="shared" si="12"/>
        <v>4620</v>
      </c>
      <c r="H181" s="217"/>
      <c r="I181" s="217">
        <v>2200</v>
      </c>
      <c r="J181" s="84">
        <v>2420</v>
      </c>
      <c r="K181" s="217"/>
      <c r="L181" s="56" t="s">
        <v>140</v>
      </c>
      <c r="M181" s="217" t="s">
        <v>170</v>
      </c>
      <c r="N181" s="217" t="s">
        <v>170</v>
      </c>
      <c r="O181" s="217"/>
      <c r="P181" s="48"/>
      <c r="Q181" s="48"/>
      <c r="R181" s="48"/>
      <c r="S181" s="48"/>
      <c r="T181" s="48"/>
      <c r="U181" s="48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</row>
    <row r="182" spans="1:170" s="71" customFormat="1" ht="111" customHeight="1">
      <c r="A182" s="73">
        <v>6</v>
      </c>
      <c r="B182" s="217"/>
      <c r="C182" s="217" t="s">
        <v>131</v>
      </c>
      <c r="D182" s="217"/>
      <c r="E182" s="217" t="s">
        <v>358</v>
      </c>
      <c r="F182" s="217">
        <v>2017</v>
      </c>
      <c r="G182" s="217">
        <f t="shared" si="12"/>
        <v>4620</v>
      </c>
      <c r="H182" s="217"/>
      <c r="I182" s="217">
        <v>2200</v>
      </c>
      <c r="J182" s="84">
        <v>2420</v>
      </c>
      <c r="K182" s="217"/>
      <c r="L182" s="56" t="s">
        <v>140</v>
      </c>
      <c r="M182" s="217" t="s">
        <v>170</v>
      </c>
      <c r="N182" s="217" t="s">
        <v>170</v>
      </c>
      <c r="O182" s="217"/>
      <c r="P182" s="48"/>
      <c r="Q182" s="48"/>
      <c r="R182" s="48"/>
      <c r="S182" s="48"/>
      <c r="T182" s="48"/>
      <c r="U182" s="48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</row>
    <row r="183" spans="1:170" s="74" customFormat="1" ht="111" customHeight="1">
      <c r="A183" s="73">
        <v>7</v>
      </c>
      <c r="B183" s="217"/>
      <c r="C183" s="217" t="s">
        <v>131</v>
      </c>
      <c r="D183" s="217"/>
      <c r="E183" s="217" t="s">
        <v>364</v>
      </c>
      <c r="F183" s="217">
        <v>2017</v>
      </c>
      <c r="G183" s="217">
        <f t="shared" si="12"/>
        <v>1050</v>
      </c>
      <c r="H183" s="217"/>
      <c r="I183" s="217">
        <v>500</v>
      </c>
      <c r="J183" s="217">
        <v>550</v>
      </c>
      <c r="K183" s="217"/>
      <c r="L183" s="56" t="s">
        <v>140</v>
      </c>
      <c r="M183" s="217" t="s">
        <v>170</v>
      </c>
      <c r="N183" s="217" t="s">
        <v>170</v>
      </c>
      <c r="O183" s="217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</row>
    <row r="184" spans="1:170" s="71" customFormat="1" ht="111" customHeight="1">
      <c r="A184" s="73">
        <v>8</v>
      </c>
      <c r="B184" s="217"/>
      <c r="C184" s="217" t="s">
        <v>131</v>
      </c>
      <c r="D184" s="217"/>
      <c r="E184" s="217" t="s">
        <v>365</v>
      </c>
      <c r="F184" s="217">
        <v>2017</v>
      </c>
      <c r="G184" s="217">
        <f t="shared" si="12"/>
        <v>820</v>
      </c>
      <c r="H184" s="217"/>
      <c r="I184" s="217">
        <v>400</v>
      </c>
      <c r="J184" s="217">
        <v>420</v>
      </c>
      <c r="K184" s="217"/>
      <c r="L184" s="56" t="s">
        <v>140</v>
      </c>
      <c r="M184" s="217" t="s">
        <v>170</v>
      </c>
      <c r="N184" s="217" t="s">
        <v>170</v>
      </c>
      <c r="O184" s="217"/>
      <c r="P184" s="48"/>
      <c r="Q184" s="48"/>
      <c r="R184" s="48"/>
      <c r="S184" s="48"/>
      <c r="T184" s="48"/>
      <c r="U184" s="48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</row>
    <row r="185" spans="1:170" s="77" customFormat="1" ht="111" customHeight="1">
      <c r="A185" s="73">
        <v>9</v>
      </c>
      <c r="B185" s="217"/>
      <c r="C185" s="217" t="s">
        <v>131</v>
      </c>
      <c r="D185" s="217"/>
      <c r="E185" s="177" t="s">
        <v>363</v>
      </c>
      <c r="F185" s="217">
        <v>2017</v>
      </c>
      <c r="G185" s="217">
        <f t="shared" si="12"/>
        <v>70</v>
      </c>
      <c r="H185" s="217"/>
      <c r="I185" s="217">
        <v>30</v>
      </c>
      <c r="J185" s="217">
        <v>40</v>
      </c>
      <c r="K185" s="217"/>
      <c r="L185" s="56" t="s">
        <v>140</v>
      </c>
      <c r="M185" s="217" t="s">
        <v>170</v>
      </c>
      <c r="N185" s="217" t="s">
        <v>170</v>
      </c>
      <c r="O185" s="217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</row>
    <row r="186" spans="1:170" s="71" customFormat="1" ht="111" customHeight="1">
      <c r="A186" s="73">
        <v>10</v>
      </c>
      <c r="B186" s="217"/>
      <c r="C186" s="217" t="s">
        <v>131</v>
      </c>
      <c r="D186" s="217"/>
      <c r="E186" s="217" t="s">
        <v>375</v>
      </c>
      <c r="F186" s="217">
        <v>2017</v>
      </c>
      <c r="G186" s="217">
        <f aca="true" t="shared" si="13" ref="G186:G192">I186+J186</f>
        <v>6955.200000000001</v>
      </c>
      <c r="H186" s="217"/>
      <c r="I186" s="217">
        <v>3312</v>
      </c>
      <c r="J186" s="84">
        <f>I186*1.1</f>
        <v>3643.2000000000003</v>
      </c>
      <c r="K186" s="217"/>
      <c r="L186" s="56" t="s">
        <v>140</v>
      </c>
      <c r="M186" s="217" t="s">
        <v>170</v>
      </c>
      <c r="N186" s="217" t="s">
        <v>170</v>
      </c>
      <c r="O186" s="217"/>
      <c r="P186" s="48"/>
      <c r="Q186" s="48"/>
      <c r="R186" s="48"/>
      <c r="S186" s="48"/>
      <c r="T186" s="48"/>
      <c r="U186" s="48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</row>
    <row r="187" spans="1:170" s="71" customFormat="1" ht="111" customHeight="1">
      <c r="A187" s="73">
        <v>11</v>
      </c>
      <c r="B187" s="217"/>
      <c r="C187" s="217" t="s">
        <v>131</v>
      </c>
      <c r="D187" s="217"/>
      <c r="E187" s="217" t="s">
        <v>375</v>
      </c>
      <c r="F187" s="217">
        <v>2017</v>
      </c>
      <c r="G187" s="217">
        <f t="shared" si="13"/>
        <v>1533</v>
      </c>
      <c r="H187" s="217"/>
      <c r="I187" s="217">
        <v>730</v>
      </c>
      <c r="J187" s="217">
        <f>I187*1.1</f>
        <v>803.0000000000001</v>
      </c>
      <c r="K187" s="217"/>
      <c r="L187" s="56" t="s">
        <v>140</v>
      </c>
      <c r="M187" s="217" t="s">
        <v>170</v>
      </c>
      <c r="N187" s="217" t="s">
        <v>170</v>
      </c>
      <c r="O187" s="217"/>
      <c r="P187" s="48"/>
      <c r="Q187" s="48"/>
      <c r="R187" s="48"/>
      <c r="S187" s="48"/>
      <c r="T187" s="48"/>
      <c r="U187" s="48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</row>
    <row r="188" spans="1:170" s="74" customFormat="1" ht="111" customHeight="1">
      <c r="A188" s="73">
        <v>12</v>
      </c>
      <c r="B188" s="217"/>
      <c r="C188" s="217" t="s">
        <v>131</v>
      </c>
      <c r="D188" s="217"/>
      <c r="E188" s="156" t="s">
        <v>380</v>
      </c>
      <c r="F188" s="217">
        <v>2017</v>
      </c>
      <c r="G188" s="217">
        <f t="shared" si="13"/>
        <v>16265.6</v>
      </c>
      <c r="H188" s="217"/>
      <c r="I188" s="217">
        <v>7820</v>
      </c>
      <c r="J188" s="84">
        <f>I188*1.08</f>
        <v>8445.6</v>
      </c>
      <c r="K188" s="217"/>
      <c r="L188" s="56" t="s">
        <v>140</v>
      </c>
      <c r="M188" s="217" t="s">
        <v>170</v>
      </c>
      <c r="N188" s="217" t="s">
        <v>170</v>
      </c>
      <c r="O188" s="217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</row>
    <row r="189" spans="1:170" s="49" customFormat="1" ht="111" customHeight="1">
      <c r="A189" s="73">
        <v>13</v>
      </c>
      <c r="B189" s="217"/>
      <c r="C189" s="217" t="s">
        <v>131</v>
      </c>
      <c r="D189" s="217"/>
      <c r="E189" s="217" t="s">
        <v>382</v>
      </c>
      <c r="F189" s="217">
        <v>2017</v>
      </c>
      <c r="G189" s="217">
        <f t="shared" si="13"/>
        <v>1995</v>
      </c>
      <c r="H189" s="217"/>
      <c r="I189" s="217">
        <v>950</v>
      </c>
      <c r="J189" s="217">
        <f>I189*1.1</f>
        <v>1045</v>
      </c>
      <c r="K189" s="217"/>
      <c r="L189" s="56" t="s">
        <v>140</v>
      </c>
      <c r="M189" s="217" t="s">
        <v>170</v>
      </c>
      <c r="N189" s="217" t="s">
        <v>170</v>
      </c>
      <c r="O189" s="217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</row>
    <row r="190" spans="1:170" s="49" customFormat="1" ht="111" customHeight="1">
      <c r="A190" s="389">
        <v>14</v>
      </c>
      <c r="B190" s="73"/>
      <c r="C190" s="217" t="s">
        <v>131</v>
      </c>
      <c r="D190" s="73"/>
      <c r="E190" s="217" t="s">
        <v>386</v>
      </c>
      <c r="F190" s="217">
        <v>2017</v>
      </c>
      <c r="G190" s="217">
        <f t="shared" si="13"/>
        <v>470</v>
      </c>
      <c r="H190" s="73"/>
      <c r="I190" s="116">
        <v>235</v>
      </c>
      <c r="J190" s="116">
        <v>235</v>
      </c>
      <c r="K190" s="73"/>
      <c r="L190" s="56" t="s">
        <v>387</v>
      </c>
      <c r="M190" s="217" t="s">
        <v>170</v>
      </c>
      <c r="N190" s="217" t="s">
        <v>170</v>
      </c>
      <c r="O190" s="73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</row>
    <row r="191" spans="1:170" s="49" customFormat="1" ht="111" customHeight="1">
      <c r="A191" s="73">
        <v>15</v>
      </c>
      <c r="B191" s="217"/>
      <c r="C191" s="217" t="s">
        <v>131</v>
      </c>
      <c r="D191" s="217"/>
      <c r="E191" s="217" t="s">
        <v>390</v>
      </c>
      <c r="F191" s="217">
        <v>2017</v>
      </c>
      <c r="G191" s="217">
        <f t="shared" si="13"/>
        <v>550.2</v>
      </c>
      <c r="H191" s="217"/>
      <c r="I191" s="217">
        <v>262</v>
      </c>
      <c r="J191" s="217">
        <f>I191*1.1</f>
        <v>288.20000000000005</v>
      </c>
      <c r="K191" s="217"/>
      <c r="L191" s="56" t="s">
        <v>140</v>
      </c>
      <c r="M191" s="217" t="s">
        <v>170</v>
      </c>
      <c r="N191" s="217" t="s">
        <v>170</v>
      </c>
      <c r="O191" s="73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</row>
    <row r="192" spans="1:170" s="49" customFormat="1" ht="111" customHeight="1">
      <c r="A192" s="73">
        <v>16</v>
      </c>
      <c r="B192" s="217"/>
      <c r="C192" s="217" t="s">
        <v>131</v>
      </c>
      <c r="D192" s="217"/>
      <c r="E192" s="217" t="s">
        <v>394</v>
      </c>
      <c r="F192" s="217">
        <v>2017</v>
      </c>
      <c r="G192" s="217">
        <f t="shared" si="13"/>
        <v>32121.58</v>
      </c>
      <c r="H192" s="217"/>
      <c r="I192" s="217">
        <f>8946+563+6084</f>
        <v>15593</v>
      </c>
      <c r="J192" s="217">
        <f>I192*1.06</f>
        <v>16528.58</v>
      </c>
      <c r="K192" s="217"/>
      <c r="L192" s="56" t="s">
        <v>140</v>
      </c>
      <c r="M192" s="217" t="s">
        <v>170</v>
      </c>
      <c r="N192" s="217" t="s">
        <v>170</v>
      </c>
      <c r="O192" s="217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</row>
    <row r="193" spans="1:170" s="49" customFormat="1" ht="111" customHeight="1">
      <c r="A193" s="73">
        <v>17</v>
      </c>
      <c r="B193" s="217"/>
      <c r="C193" s="217" t="s">
        <v>131</v>
      </c>
      <c r="D193" s="217"/>
      <c r="E193" s="217" t="s">
        <v>398</v>
      </c>
      <c r="F193" s="217">
        <v>2017</v>
      </c>
      <c r="G193" s="217">
        <f aca="true" t="shared" si="14" ref="G193:G200">I193+J193</f>
        <v>1148</v>
      </c>
      <c r="H193" s="217"/>
      <c r="I193" s="117">
        <v>560</v>
      </c>
      <c r="J193" s="217">
        <f>I193*1.05</f>
        <v>588</v>
      </c>
      <c r="K193" s="217"/>
      <c r="L193" s="56" t="s">
        <v>140</v>
      </c>
      <c r="M193" s="217" t="s">
        <v>170</v>
      </c>
      <c r="N193" s="217" t="s">
        <v>170</v>
      </c>
      <c r="O193" s="217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</row>
    <row r="194" spans="1:170" s="49" customFormat="1" ht="111" customHeight="1">
      <c r="A194" s="73">
        <v>18</v>
      </c>
      <c r="B194" s="217"/>
      <c r="C194" s="217" t="s">
        <v>131</v>
      </c>
      <c r="D194" s="217"/>
      <c r="E194" s="217" t="s">
        <v>399</v>
      </c>
      <c r="F194" s="217">
        <v>2017</v>
      </c>
      <c r="G194" s="217">
        <f t="shared" si="14"/>
        <v>49.2</v>
      </c>
      <c r="H194" s="217"/>
      <c r="I194" s="117">
        <v>24</v>
      </c>
      <c r="J194" s="217">
        <f>I194*1.05</f>
        <v>25.200000000000003</v>
      </c>
      <c r="K194" s="217"/>
      <c r="L194" s="56" t="s">
        <v>140</v>
      </c>
      <c r="M194" s="217" t="s">
        <v>170</v>
      </c>
      <c r="N194" s="217" t="s">
        <v>170</v>
      </c>
      <c r="O194" s="217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</row>
    <row r="195" spans="1:170" s="49" customFormat="1" ht="111" customHeight="1">
      <c r="A195" s="73">
        <v>19</v>
      </c>
      <c r="B195" s="217"/>
      <c r="C195" s="217" t="s">
        <v>131</v>
      </c>
      <c r="D195" s="217"/>
      <c r="E195" s="217" t="s">
        <v>400</v>
      </c>
      <c r="F195" s="217">
        <v>2017</v>
      </c>
      <c r="G195" s="217">
        <f t="shared" si="14"/>
        <v>151.7</v>
      </c>
      <c r="H195" s="217"/>
      <c r="I195" s="117">
        <v>74</v>
      </c>
      <c r="J195" s="217">
        <f>I195*1.05</f>
        <v>77.7</v>
      </c>
      <c r="K195" s="217"/>
      <c r="L195" s="56" t="s">
        <v>140</v>
      </c>
      <c r="M195" s="217" t="s">
        <v>170</v>
      </c>
      <c r="N195" s="217" t="s">
        <v>170</v>
      </c>
      <c r="O195" s="217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</row>
    <row r="196" spans="1:170" s="49" customFormat="1" ht="111" customHeight="1">
      <c r="A196" s="73">
        <v>20</v>
      </c>
      <c r="B196" s="217"/>
      <c r="C196" s="217" t="s">
        <v>131</v>
      </c>
      <c r="D196" s="217"/>
      <c r="E196" s="217" t="s">
        <v>401</v>
      </c>
      <c r="F196" s="217">
        <v>2017</v>
      </c>
      <c r="G196" s="217">
        <f t="shared" si="14"/>
        <v>14.350000000000001</v>
      </c>
      <c r="H196" s="217"/>
      <c r="I196" s="117">
        <v>7</v>
      </c>
      <c r="J196" s="217">
        <f>I196*1.05</f>
        <v>7.3500000000000005</v>
      </c>
      <c r="K196" s="217"/>
      <c r="L196" s="56" t="s">
        <v>140</v>
      </c>
      <c r="M196" s="217" t="s">
        <v>170</v>
      </c>
      <c r="N196" s="217" t="s">
        <v>170</v>
      </c>
      <c r="O196" s="217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</row>
    <row r="197" spans="1:170" s="83" customFormat="1" ht="111" customHeight="1">
      <c r="A197" s="73">
        <v>21</v>
      </c>
      <c r="B197" s="217"/>
      <c r="C197" s="217" t="s">
        <v>131</v>
      </c>
      <c r="D197" s="217"/>
      <c r="E197" s="177" t="s">
        <v>403</v>
      </c>
      <c r="F197" s="217">
        <v>2017</v>
      </c>
      <c r="G197" s="217">
        <f t="shared" si="14"/>
        <v>717.5</v>
      </c>
      <c r="H197" s="217"/>
      <c r="I197" s="217">
        <v>350</v>
      </c>
      <c r="J197" s="217">
        <f>I197*1.05</f>
        <v>367.5</v>
      </c>
      <c r="K197" s="217"/>
      <c r="L197" s="56" t="s">
        <v>140</v>
      </c>
      <c r="M197" s="217" t="s">
        <v>170</v>
      </c>
      <c r="N197" s="217" t="s">
        <v>170</v>
      </c>
      <c r="O197" s="217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</row>
    <row r="198" spans="1:170" s="49" customFormat="1" ht="111" customHeight="1">
      <c r="A198" s="73">
        <v>22</v>
      </c>
      <c r="B198" s="217"/>
      <c r="C198" s="217" t="s">
        <v>131</v>
      </c>
      <c r="D198" s="217"/>
      <c r="E198" s="217" t="s">
        <v>404</v>
      </c>
      <c r="F198" s="217">
        <v>2017</v>
      </c>
      <c r="G198" s="217">
        <f t="shared" si="14"/>
        <v>705</v>
      </c>
      <c r="H198" s="217"/>
      <c r="I198" s="217">
        <v>350</v>
      </c>
      <c r="J198" s="217">
        <v>355</v>
      </c>
      <c r="K198" s="217"/>
      <c r="L198" s="56" t="s">
        <v>140</v>
      </c>
      <c r="M198" s="217" t="s">
        <v>170</v>
      </c>
      <c r="N198" s="217" t="s">
        <v>170</v>
      </c>
      <c r="O198" s="217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</row>
    <row r="199" spans="1:170" s="49" customFormat="1" ht="111" customHeight="1">
      <c r="A199" s="73">
        <v>23</v>
      </c>
      <c r="B199" s="217"/>
      <c r="C199" s="217" t="s">
        <v>131</v>
      </c>
      <c r="D199" s="217"/>
      <c r="E199" s="217" t="s">
        <v>405</v>
      </c>
      <c r="F199" s="217">
        <v>2017</v>
      </c>
      <c r="G199" s="217">
        <f t="shared" si="14"/>
        <v>205</v>
      </c>
      <c r="H199" s="217"/>
      <c r="I199" s="217">
        <v>100</v>
      </c>
      <c r="J199" s="217">
        <v>105</v>
      </c>
      <c r="K199" s="217"/>
      <c r="L199" s="56" t="s">
        <v>140</v>
      </c>
      <c r="M199" s="217" t="s">
        <v>170</v>
      </c>
      <c r="N199" s="217" t="s">
        <v>170</v>
      </c>
      <c r="O199" s="217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</row>
    <row r="200" spans="1:170" s="49" customFormat="1" ht="111" customHeight="1">
      <c r="A200" s="73">
        <v>24</v>
      </c>
      <c r="B200" s="217"/>
      <c r="C200" s="217" t="s">
        <v>131</v>
      </c>
      <c r="D200" s="217"/>
      <c r="E200" s="217" t="s">
        <v>411</v>
      </c>
      <c r="F200" s="217">
        <v>2017</v>
      </c>
      <c r="G200" s="217">
        <f t="shared" si="14"/>
        <v>305</v>
      </c>
      <c r="H200" s="217"/>
      <c r="I200" s="217">
        <v>150</v>
      </c>
      <c r="J200" s="217">
        <v>155</v>
      </c>
      <c r="K200" s="217"/>
      <c r="L200" s="56" t="s">
        <v>140</v>
      </c>
      <c r="M200" s="217" t="s">
        <v>170</v>
      </c>
      <c r="N200" s="217" t="s">
        <v>170</v>
      </c>
      <c r="O200" s="217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</row>
    <row r="201" spans="1:171" s="133" customFormat="1" ht="12.75">
      <c r="A201" s="173">
        <v>24</v>
      </c>
      <c r="B201" s="174"/>
      <c r="C201" s="174"/>
      <c r="D201" s="174"/>
      <c r="E201" s="174"/>
      <c r="F201" s="174"/>
      <c r="G201" s="175">
        <f>SUM(G176:G200)</f>
        <v>331139.63</v>
      </c>
      <c r="H201" s="175">
        <f>SUM(H176:H200)</f>
        <v>0</v>
      </c>
      <c r="I201" s="175">
        <f>SUM(I177:I200)</f>
        <v>158120</v>
      </c>
      <c r="J201" s="175">
        <f>SUM(J176:J200)</f>
        <v>173019.63000000003</v>
      </c>
      <c r="K201" s="175">
        <f>SUM(K176:K200)</f>
        <v>0</v>
      </c>
      <c r="L201" s="174"/>
      <c r="M201" s="174"/>
      <c r="N201" s="174"/>
      <c r="O201" s="174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  <c r="BI201" s="131"/>
      <c r="BJ201" s="131"/>
      <c r="BK201" s="131"/>
      <c r="BL201" s="131"/>
      <c r="BM201" s="131"/>
      <c r="BN201" s="131"/>
      <c r="BO201" s="131"/>
      <c r="BP201" s="131"/>
      <c r="BQ201" s="131"/>
      <c r="BR201" s="131"/>
      <c r="BS201" s="131"/>
      <c r="BT201" s="131"/>
      <c r="BU201" s="131"/>
      <c r="BV201" s="131"/>
      <c r="BW201" s="131"/>
      <c r="BX201" s="131"/>
      <c r="BY201" s="131"/>
      <c r="BZ201" s="131"/>
      <c r="CA201" s="131"/>
      <c r="CB201" s="131"/>
      <c r="CC201" s="131"/>
      <c r="CD201" s="131"/>
      <c r="CE201" s="131"/>
      <c r="CF201" s="131"/>
      <c r="CG201" s="131"/>
      <c r="CH201" s="131"/>
      <c r="CI201" s="131"/>
      <c r="CJ201" s="131"/>
      <c r="CK201" s="131"/>
      <c r="CL201" s="131"/>
      <c r="CM201" s="131"/>
      <c r="CN201" s="131"/>
      <c r="CO201" s="131"/>
      <c r="CP201" s="131"/>
      <c r="CQ201" s="131"/>
      <c r="CR201" s="131"/>
      <c r="CS201" s="131"/>
      <c r="CT201" s="131"/>
      <c r="CU201" s="131"/>
      <c r="CV201" s="131"/>
      <c r="CW201" s="131"/>
      <c r="CX201" s="131"/>
      <c r="CY201" s="131"/>
      <c r="CZ201" s="131"/>
      <c r="DA201" s="131"/>
      <c r="DB201" s="131"/>
      <c r="DC201" s="131"/>
      <c r="DD201" s="131"/>
      <c r="DE201" s="131"/>
      <c r="DF201" s="131"/>
      <c r="DG201" s="131"/>
      <c r="DH201" s="131"/>
      <c r="DI201" s="131"/>
      <c r="DJ201" s="131"/>
      <c r="DK201" s="131"/>
      <c r="DL201" s="131"/>
      <c r="DM201" s="131"/>
      <c r="DN201" s="131"/>
      <c r="DO201" s="131"/>
      <c r="DP201" s="131"/>
      <c r="DQ201" s="131"/>
      <c r="DR201" s="131"/>
      <c r="DS201" s="131"/>
      <c r="DT201" s="131"/>
      <c r="DU201" s="131"/>
      <c r="DV201" s="131"/>
      <c r="DW201" s="131"/>
      <c r="DX201" s="131"/>
      <c r="DY201" s="131"/>
      <c r="DZ201" s="131"/>
      <c r="EA201" s="131"/>
      <c r="EB201" s="131"/>
      <c r="EC201" s="131"/>
      <c r="ED201" s="131"/>
      <c r="EE201" s="131"/>
      <c r="EF201" s="131"/>
      <c r="EG201" s="131"/>
      <c r="EH201" s="131"/>
      <c r="EI201" s="131"/>
      <c r="EJ201" s="131"/>
      <c r="EK201" s="131"/>
      <c r="EL201" s="131"/>
      <c r="EM201" s="131"/>
      <c r="EN201" s="131"/>
      <c r="EO201" s="131"/>
      <c r="EP201" s="131"/>
      <c r="EQ201" s="131"/>
      <c r="ER201" s="131"/>
      <c r="ES201" s="131"/>
      <c r="ET201" s="131"/>
      <c r="EU201" s="131"/>
      <c r="EV201" s="131"/>
      <c r="EW201" s="131"/>
      <c r="EX201" s="131"/>
      <c r="EY201" s="131"/>
      <c r="EZ201" s="131"/>
      <c r="FA201" s="131"/>
      <c r="FB201" s="131"/>
      <c r="FC201" s="131"/>
      <c r="FD201" s="131"/>
      <c r="FE201" s="131"/>
      <c r="FF201" s="131"/>
      <c r="FG201" s="131"/>
      <c r="FH201" s="131"/>
      <c r="FI201" s="131"/>
      <c r="FJ201" s="131"/>
      <c r="FK201" s="131"/>
      <c r="FL201" s="131"/>
      <c r="FM201" s="131"/>
      <c r="FN201" s="131"/>
      <c r="FO201" s="132"/>
    </row>
    <row r="202" spans="1:170" s="39" customFormat="1" ht="15.75">
      <c r="A202" s="182">
        <f>A42+A53+A70+A85+A104+A122+A133+A141+A152+A162+A175+A201</f>
        <v>149</v>
      </c>
      <c r="B202" s="390"/>
      <c r="C202" s="390"/>
      <c r="D202" s="390"/>
      <c r="E202" s="390"/>
      <c r="F202" s="390"/>
      <c r="G202" s="183">
        <f>G42+G53+G70+G85+G104+G122+G133+G141+G152+G162+G175+G201</f>
        <v>831212.903025</v>
      </c>
      <c r="H202" s="183">
        <f>H42+H53+H70+H85+H104+H122+H133+H141+H152+H162+H175+H201</f>
        <v>189971.216</v>
      </c>
      <c r="I202" s="183">
        <f>I42+I53+I70+I85+I104+I122+I133+I141+I152+I162+I175+I201</f>
        <v>291268.4805</v>
      </c>
      <c r="J202" s="183">
        <f>J42+J53+J70+J85+J104+J122+J133+J141+J152+J162+J175+J201</f>
        <v>312570.20652500005</v>
      </c>
      <c r="K202" s="183">
        <f>K42+K53+K70+K85+K104+K122+K133+K141+K152+K162+K175+K201</f>
        <v>37403</v>
      </c>
      <c r="L202" s="390"/>
      <c r="M202" s="390"/>
      <c r="N202" s="390"/>
      <c r="O202" s="390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</row>
    <row r="203" ht="15.75">
      <c r="G203" s="391"/>
    </row>
    <row r="204" spans="1:42" s="127" customFormat="1" ht="12.75" customHeight="1">
      <c r="A204" s="184" t="s">
        <v>224</v>
      </c>
      <c r="B204" s="185"/>
      <c r="C204" s="185"/>
      <c r="D204" s="185"/>
      <c r="E204" s="186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</row>
    <row r="205" spans="1:42" s="127" customFormat="1" ht="24" customHeight="1">
      <c r="A205" s="139"/>
      <c r="B205" s="139"/>
      <c r="C205" s="140"/>
      <c r="D205" s="118"/>
      <c r="E205" s="155"/>
      <c r="F205" s="141"/>
      <c r="G205" s="141"/>
      <c r="H205" s="141"/>
      <c r="I205" s="141"/>
      <c r="J205" s="141"/>
      <c r="K205" s="139"/>
      <c r="L205" s="118"/>
      <c r="M205" s="141"/>
      <c r="N205" s="141"/>
      <c r="O205" s="142"/>
      <c r="P205" s="143"/>
      <c r="Q205" s="143"/>
      <c r="R205" s="144"/>
      <c r="S205" s="143"/>
      <c r="T205" s="143"/>
      <c r="U205" s="145"/>
      <c r="V205" s="145"/>
      <c r="W205" s="146"/>
      <c r="X205" s="147"/>
      <c r="Y205" s="147"/>
      <c r="Z205" s="147"/>
      <c r="AA205" s="146"/>
      <c r="AB205" s="147"/>
      <c r="AC205" s="146"/>
      <c r="AD205" s="146"/>
      <c r="AE205" s="147"/>
      <c r="AF205" s="147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</row>
    <row r="206" spans="1:42" s="128" customFormat="1" ht="13.5" customHeight="1">
      <c r="A206" s="184" t="s">
        <v>226</v>
      </c>
      <c r="B206" s="185"/>
      <c r="C206" s="185"/>
      <c r="D206" s="185"/>
      <c r="E206" s="186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</row>
    <row r="207" spans="1:42" s="127" customFormat="1" ht="15.75" customHeight="1">
      <c r="A207" s="139"/>
      <c r="B207" s="139"/>
      <c r="C207" s="140"/>
      <c r="D207" s="118"/>
      <c r="E207" s="155"/>
      <c r="F207" s="141"/>
      <c r="G207" s="139">
        <f>F203</f>
        <v>0</v>
      </c>
      <c r="H207" s="189">
        <f>ПГ!F252</f>
        <v>8960.0358</v>
      </c>
      <c r="I207" s="141"/>
      <c r="J207" s="141"/>
      <c r="K207" s="139"/>
      <c r="L207" s="118"/>
      <c r="M207" s="141"/>
      <c r="N207" s="141"/>
      <c r="O207" s="142"/>
      <c r="P207" s="143"/>
      <c r="Q207" s="143"/>
      <c r="R207" s="144"/>
      <c r="S207" s="143"/>
      <c r="T207" s="143"/>
      <c r="U207" s="145"/>
      <c r="V207" s="145"/>
      <c r="W207" s="146"/>
      <c r="X207" s="147"/>
      <c r="Y207" s="147"/>
      <c r="Z207" s="147"/>
      <c r="AA207" s="146"/>
      <c r="AB207" s="147"/>
      <c r="AC207" s="146"/>
      <c r="AD207" s="146"/>
      <c r="AE207" s="147"/>
      <c r="AF207" s="147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</row>
    <row r="208" spans="1:42" s="11" customFormat="1" ht="12.75" customHeight="1">
      <c r="A208" s="184" t="s">
        <v>227</v>
      </c>
      <c r="B208" s="185"/>
      <c r="C208" s="185"/>
      <c r="D208" s="185"/>
      <c r="E208" s="186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</row>
    <row r="209" spans="1:42" s="11" customFormat="1" ht="24" customHeight="1">
      <c r="A209" s="139"/>
      <c r="B209" s="139"/>
      <c r="C209" s="139"/>
      <c r="D209" s="139"/>
      <c r="E209" s="187"/>
      <c r="F209" s="139"/>
      <c r="G209" s="139"/>
      <c r="H209" s="139"/>
      <c r="I209" s="139"/>
      <c r="J209" s="139"/>
      <c r="K209" s="139"/>
      <c r="L209" s="139"/>
      <c r="M209" s="139"/>
      <c r="N209" s="139"/>
      <c r="O209" s="188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</row>
    <row r="210" spans="1:42" s="11" customFormat="1" ht="11.25" customHeight="1">
      <c r="A210" s="184" t="s">
        <v>225</v>
      </c>
      <c r="B210" s="185"/>
      <c r="C210" s="185"/>
      <c r="D210" s="185"/>
      <c r="E210" s="186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</row>
    <row r="211" spans="1:42" s="11" customFormat="1" ht="24" customHeight="1">
      <c r="A211" s="139"/>
      <c r="B211" s="139"/>
      <c r="C211" s="139"/>
      <c r="D211" s="139"/>
      <c r="E211" s="187"/>
      <c r="F211" s="139"/>
      <c r="G211" s="139"/>
      <c r="H211" s="139"/>
      <c r="I211" s="139"/>
      <c r="J211" s="139"/>
      <c r="K211" s="139"/>
      <c r="L211" s="139"/>
      <c r="M211" s="139"/>
      <c r="N211" s="139"/>
      <c r="O211" s="188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</row>
    <row r="212" spans="1:42" s="11" customFormat="1" ht="12" customHeight="1">
      <c r="A212" s="184" t="s">
        <v>228</v>
      </c>
      <c r="B212" s="185"/>
      <c r="C212" s="185"/>
      <c r="D212" s="185"/>
      <c r="E212" s="186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</row>
    <row r="213" spans="1:42" s="11" customFormat="1" ht="24" customHeight="1">
      <c r="A213" s="139"/>
      <c r="B213" s="139"/>
      <c r="C213" s="139"/>
      <c r="D213" s="139"/>
      <c r="E213" s="187"/>
      <c r="F213" s="139"/>
      <c r="G213" s="139"/>
      <c r="H213" s="139"/>
      <c r="I213" s="139"/>
      <c r="J213" s="139"/>
      <c r="K213" s="139"/>
      <c r="L213" s="139"/>
      <c r="M213" s="139"/>
      <c r="N213" s="139"/>
      <c r="O213" s="188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</row>
    <row r="214" spans="1:42" s="11" customFormat="1" ht="11.25" customHeight="1">
      <c r="A214" s="184" t="s">
        <v>229</v>
      </c>
      <c r="B214" s="185"/>
      <c r="C214" s="185"/>
      <c r="D214" s="185"/>
      <c r="E214" s="186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</row>
    <row r="215" spans="1:42" s="11" customFormat="1" ht="24" customHeight="1">
      <c r="A215" s="139"/>
      <c r="B215" s="139"/>
      <c r="C215" s="139"/>
      <c r="D215" s="139"/>
      <c r="E215" s="187"/>
      <c r="F215" s="139"/>
      <c r="G215" s="139"/>
      <c r="H215" s="189" t="str">
        <f>ПГ!G260</f>
        <v>200</v>
      </c>
      <c r="I215" s="189">
        <f>ПГ!H260</f>
        <v>210</v>
      </c>
      <c r="J215" s="189">
        <f>ПГ!I260</f>
        <v>220.5</v>
      </c>
      <c r="K215" s="139"/>
      <c r="L215" s="139"/>
      <c r="M215" s="139"/>
      <c r="N215" s="139"/>
      <c r="O215" s="188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</row>
    <row r="216" spans="1:42" s="11" customFormat="1" ht="11.25" customHeight="1">
      <c r="A216" s="225" t="s">
        <v>476</v>
      </c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</row>
    <row r="217" spans="1:42" s="151" customFormat="1" ht="24" customHeight="1">
      <c r="A217" s="189"/>
      <c r="B217" s="189"/>
      <c r="C217" s="189"/>
      <c r="D217" s="189"/>
      <c r="E217" s="190"/>
      <c r="F217" s="189"/>
      <c r="G217" s="189"/>
      <c r="H217" s="189">
        <f>ПГ!G266</f>
        <v>6522.280000000001</v>
      </c>
      <c r="I217" s="189">
        <f>ПГ!H266</f>
        <v>2065.36</v>
      </c>
      <c r="J217" s="189">
        <f>ПГ!I266</f>
        <v>0</v>
      </c>
      <c r="K217" s="189"/>
      <c r="L217" s="189"/>
      <c r="M217" s="189"/>
      <c r="N217" s="189"/>
      <c r="O217" s="191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</row>
    <row r="218" spans="1:42" s="11" customFormat="1" ht="15.75" customHeight="1">
      <c r="A218" s="184" t="s">
        <v>230</v>
      </c>
      <c r="B218" s="185"/>
      <c r="C218" s="185"/>
      <c r="D218" s="185"/>
      <c r="E218" s="186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</row>
    <row r="219" spans="1:42" s="11" customFormat="1" ht="24" customHeight="1">
      <c r="A219" s="139"/>
      <c r="B219" s="139"/>
      <c r="C219" s="139"/>
      <c r="D219" s="139"/>
      <c r="E219" s="187"/>
      <c r="F219" s="139"/>
      <c r="G219" s="189"/>
      <c r="H219" s="189">
        <f>ПГ!G268</f>
        <v>27017.14</v>
      </c>
      <c r="I219" s="189">
        <f>ПГ!H268</f>
        <v>17853</v>
      </c>
      <c r="J219" s="189">
        <f>ПГ!I268</f>
        <v>0</v>
      </c>
      <c r="K219" s="189">
        <f>ПГ!J268</f>
        <v>0</v>
      </c>
      <c r="L219" s="139"/>
      <c r="M219" s="139"/>
      <c r="N219" s="139"/>
      <c r="O219" s="188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</row>
    <row r="220" spans="1:15" ht="15.75">
      <c r="A220" s="392" t="s">
        <v>475</v>
      </c>
      <c r="B220" s="393"/>
      <c r="C220" s="393"/>
      <c r="D220" s="393"/>
      <c r="E220" s="394"/>
      <c r="F220" s="387"/>
      <c r="G220" s="395"/>
      <c r="H220" s="396">
        <f>H202+H207+H215</f>
        <v>199131.2518</v>
      </c>
      <c r="I220" s="395"/>
      <c r="J220" s="395"/>
      <c r="K220" s="387"/>
      <c r="L220" s="387"/>
      <c r="M220" s="387"/>
      <c r="N220" s="387"/>
      <c r="O220" s="387"/>
    </row>
    <row r="221" ht="15.75">
      <c r="H221" s="397"/>
    </row>
    <row r="222" spans="1:3" ht="15.75">
      <c r="A222" s="224" t="s">
        <v>477</v>
      </c>
      <c r="B222" s="224"/>
      <c r="C222" s="224"/>
    </row>
    <row r="223" spans="1:170" s="152" customFormat="1" ht="15.75">
      <c r="A223" s="218"/>
      <c r="B223" s="218"/>
      <c r="C223" s="218"/>
      <c r="D223" s="218"/>
      <c r="E223" s="218"/>
      <c r="F223" s="218"/>
      <c r="G223" s="170"/>
      <c r="H223" s="218"/>
      <c r="I223" s="170"/>
      <c r="J223" s="170"/>
      <c r="K223" s="218"/>
      <c r="L223" s="218"/>
      <c r="M223" s="218"/>
      <c r="N223" s="218"/>
      <c r="O223" s="218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53"/>
      <c r="DF223" s="153"/>
      <c r="DG223" s="153"/>
      <c r="DH223" s="153"/>
      <c r="DI223" s="153"/>
      <c r="DJ223" s="153"/>
      <c r="DK223" s="153"/>
      <c r="DL223" s="153"/>
      <c r="DM223" s="153"/>
      <c r="DN223" s="153"/>
      <c r="DO223" s="153"/>
      <c r="DP223" s="153"/>
      <c r="DQ223" s="153"/>
      <c r="DR223" s="153"/>
      <c r="DS223" s="153"/>
      <c r="DT223" s="153"/>
      <c r="DU223" s="153"/>
      <c r="DV223" s="153"/>
      <c r="DW223" s="153"/>
      <c r="DX223" s="153"/>
      <c r="DY223" s="153"/>
      <c r="DZ223" s="153"/>
      <c r="EA223" s="153"/>
      <c r="EB223" s="153"/>
      <c r="EC223" s="153"/>
      <c r="ED223" s="153"/>
      <c r="EE223" s="153"/>
      <c r="EF223" s="153"/>
      <c r="EG223" s="153"/>
      <c r="EH223" s="153"/>
      <c r="EI223" s="153"/>
      <c r="EJ223" s="153"/>
      <c r="EK223" s="153"/>
      <c r="EL223" s="153"/>
      <c r="EM223" s="153"/>
      <c r="EN223" s="153"/>
      <c r="EO223" s="153"/>
      <c r="EP223" s="153"/>
      <c r="EQ223" s="153"/>
      <c r="ER223" s="153"/>
      <c r="ES223" s="153"/>
      <c r="ET223" s="153"/>
      <c r="EU223" s="153"/>
      <c r="EV223" s="153"/>
      <c r="EW223" s="153"/>
      <c r="EX223" s="153"/>
      <c r="EY223" s="153"/>
      <c r="EZ223" s="153"/>
      <c r="FA223" s="153"/>
      <c r="FB223" s="153"/>
      <c r="FC223" s="153"/>
      <c r="FD223" s="153"/>
      <c r="FE223" s="153"/>
      <c r="FF223" s="153"/>
      <c r="FG223" s="153"/>
      <c r="FH223" s="153"/>
      <c r="FI223" s="153"/>
      <c r="FJ223" s="153"/>
      <c r="FK223" s="153"/>
      <c r="FL223" s="153"/>
      <c r="FM223" s="153"/>
      <c r="FN223" s="153"/>
    </row>
    <row r="224" spans="1:170" s="152" customFormat="1" ht="30.75" customHeight="1">
      <c r="A224" s="231" t="s">
        <v>485</v>
      </c>
      <c r="B224" s="231"/>
      <c r="C224" s="231"/>
      <c r="D224" s="231"/>
      <c r="E224" s="231"/>
      <c r="F224" s="218"/>
      <c r="G224" s="170"/>
      <c r="H224" s="218"/>
      <c r="I224" s="170"/>
      <c r="J224" s="170" t="s">
        <v>478</v>
      </c>
      <c r="K224" s="218"/>
      <c r="L224" s="218"/>
      <c r="M224" s="218"/>
      <c r="N224" s="218"/>
      <c r="O224" s="218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53"/>
      <c r="DF224" s="153"/>
      <c r="DG224" s="153"/>
      <c r="DH224" s="153"/>
      <c r="DI224" s="153"/>
      <c r="DJ224" s="153"/>
      <c r="DK224" s="153"/>
      <c r="DL224" s="153"/>
      <c r="DM224" s="153"/>
      <c r="DN224" s="153"/>
      <c r="DO224" s="153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3"/>
      <c r="ED224" s="153"/>
      <c r="EE224" s="153"/>
      <c r="EF224" s="153"/>
      <c r="EG224" s="153"/>
      <c r="EH224" s="153"/>
      <c r="EI224" s="153"/>
      <c r="EJ224" s="153"/>
      <c r="EK224" s="153"/>
      <c r="EL224" s="153"/>
      <c r="EM224" s="153"/>
      <c r="EN224" s="153"/>
      <c r="EO224" s="153"/>
      <c r="EP224" s="153"/>
      <c r="EQ224" s="153"/>
      <c r="ER224" s="153"/>
      <c r="ES224" s="153"/>
      <c r="ET224" s="153"/>
      <c r="EU224" s="153"/>
      <c r="EV224" s="153"/>
      <c r="EW224" s="153"/>
      <c r="EX224" s="153"/>
      <c r="EY224" s="153"/>
      <c r="EZ224" s="153"/>
      <c r="FA224" s="153"/>
      <c r="FB224" s="153"/>
      <c r="FC224" s="153"/>
      <c r="FD224" s="153"/>
      <c r="FE224" s="153"/>
      <c r="FF224" s="153"/>
      <c r="FG224" s="153"/>
      <c r="FH224" s="153"/>
      <c r="FI224" s="153"/>
      <c r="FJ224" s="153"/>
      <c r="FK224" s="153"/>
      <c r="FL224" s="153"/>
      <c r="FM224" s="153"/>
      <c r="FN224" s="153"/>
    </row>
    <row r="225" spans="1:170" s="152" customFormat="1" ht="15.75">
      <c r="A225" s="218"/>
      <c r="B225" s="218"/>
      <c r="C225" s="218"/>
      <c r="D225" s="218"/>
      <c r="E225" s="218"/>
      <c r="F225" s="218"/>
      <c r="G225" s="170"/>
      <c r="H225" s="218"/>
      <c r="I225" s="170"/>
      <c r="J225" s="170"/>
      <c r="K225" s="218"/>
      <c r="L225" s="218"/>
      <c r="M225" s="218"/>
      <c r="N225" s="218"/>
      <c r="O225" s="218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3"/>
      <c r="DJ225" s="153"/>
      <c r="DK225" s="153"/>
      <c r="DL225" s="153"/>
      <c r="DM225" s="153"/>
      <c r="DN225" s="153"/>
      <c r="DO225" s="153"/>
      <c r="DP225" s="153"/>
      <c r="DQ225" s="153"/>
      <c r="DR225" s="153"/>
      <c r="DS225" s="153"/>
      <c r="DT225" s="153"/>
      <c r="DU225" s="153"/>
      <c r="DV225" s="153"/>
      <c r="DW225" s="153"/>
      <c r="DX225" s="153"/>
      <c r="DY225" s="153"/>
      <c r="DZ225" s="153"/>
      <c r="EA225" s="153"/>
      <c r="EB225" s="153"/>
      <c r="EC225" s="153"/>
      <c r="ED225" s="153"/>
      <c r="EE225" s="153"/>
      <c r="EF225" s="153"/>
      <c r="EG225" s="153"/>
      <c r="EH225" s="153"/>
      <c r="EI225" s="153"/>
      <c r="EJ225" s="153"/>
      <c r="EK225" s="153"/>
      <c r="EL225" s="153"/>
      <c r="EM225" s="153"/>
      <c r="EN225" s="153"/>
      <c r="EO225" s="153"/>
      <c r="EP225" s="153"/>
      <c r="EQ225" s="153"/>
      <c r="ER225" s="153"/>
      <c r="ES225" s="153"/>
      <c r="ET225" s="153"/>
      <c r="EU225" s="153"/>
      <c r="EV225" s="153"/>
      <c r="EW225" s="153"/>
      <c r="EX225" s="153"/>
      <c r="EY225" s="153"/>
      <c r="EZ225" s="153"/>
      <c r="FA225" s="153"/>
      <c r="FB225" s="153"/>
      <c r="FC225" s="153"/>
      <c r="FD225" s="153"/>
      <c r="FE225" s="153"/>
      <c r="FF225" s="153"/>
      <c r="FG225" s="153"/>
      <c r="FH225" s="153"/>
      <c r="FI225" s="153"/>
      <c r="FJ225" s="153"/>
      <c r="FK225" s="153"/>
      <c r="FL225" s="153"/>
      <c r="FM225" s="153"/>
      <c r="FN225" s="153"/>
    </row>
    <row r="226" spans="1:170" s="152" customFormat="1" ht="33.75" customHeight="1">
      <c r="A226" s="231" t="s">
        <v>486</v>
      </c>
      <c r="B226" s="231"/>
      <c r="C226" s="231"/>
      <c r="D226" s="231"/>
      <c r="E226" s="231"/>
      <c r="F226" s="218"/>
      <c r="G226" s="170"/>
      <c r="H226" s="218"/>
      <c r="I226" s="170"/>
      <c r="J226" s="170" t="s">
        <v>479</v>
      </c>
      <c r="K226" s="218"/>
      <c r="L226" s="218"/>
      <c r="M226" s="218"/>
      <c r="N226" s="218"/>
      <c r="O226" s="218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53"/>
      <c r="DF226" s="153"/>
      <c r="DG226" s="153"/>
      <c r="DH226" s="153"/>
      <c r="DI226" s="153"/>
      <c r="DJ226" s="153"/>
      <c r="DK226" s="153"/>
      <c r="DL226" s="153"/>
      <c r="DM226" s="153"/>
      <c r="DN226" s="153"/>
      <c r="DO226" s="153"/>
      <c r="DP226" s="153"/>
      <c r="DQ226" s="153"/>
      <c r="DR226" s="153"/>
      <c r="DS226" s="153"/>
      <c r="DT226" s="153"/>
      <c r="DU226" s="153"/>
      <c r="DV226" s="153"/>
      <c r="DW226" s="153"/>
      <c r="DX226" s="153"/>
      <c r="DY226" s="153"/>
      <c r="DZ226" s="153"/>
      <c r="EA226" s="153"/>
      <c r="EB226" s="153"/>
      <c r="EC226" s="153"/>
      <c r="ED226" s="153"/>
      <c r="EE226" s="153"/>
      <c r="EF226" s="153"/>
      <c r="EG226" s="153"/>
      <c r="EH226" s="153"/>
      <c r="EI226" s="153"/>
      <c r="EJ226" s="153"/>
      <c r="EK226" s="153"/>
      <c r="EL226" s="153"/>
      <c r="EM226" s="153"/>
      <c r="EN226" s="153"/>
      <c r="EO226" s="153"/>
      <c r="EP226" s="153"/>
      <c r="EQ226" s="153"/>
      <c r="ER226" s="153"/>
      <c r="ES226" s="153"/>
      <c r="ET226" s="153"/>
      <c r="EU226" s="153"/>
      <c r="EV226" s="153"/>
      <c r="EW226" s="153"/>
      <c r="EX226" s="153"/>
      <c r="EY226" s="153"/>
      <c r="EZ226" s="153"/>
      <c r="FA226" s="153"/>
      <c r="FB226" s="153"/>
      <c r="FC226" s="153"/>
      <c r="FD226" s="153"/>
      <c r="FE226" s="153"/>
      <c r="FF226" s="153"/>
      <c r="FG226" s="153"/>
      <c r="FH226" s="153"/>
      <c r="FI226" s="153"/>
      <c r="FJ226" s="153"/>
      <c r="FK226" s="153"/>
      <c r="FL226" s="153"/>
      <c r="FM226" s="153"/>
      <c r="FN226" s="153"/>
    </row>
    <row r="227" ht="15.75">
      <c r="J227" s="170"/>
    </row>
    <row r="228" spans="1:10" ht="15.75">
      <c r="A228" s="224" t="s">
        <v>480</v>
      </c>
      <c r="B228" s="224"/>
      <c r="C228" s="224"/>
      <c r="D228" s="224"/>
      <c r="E228" s="224"/>
      <c r="J228" s="170" t="s">
        <v>482</v>
      </c>
    </row>
    <row r="229" ht="15.75">
      <c r="J229" s="170"/>
    </row>
    <row r="230" spans="1:10" ht="15.75">
      <c r="A230" s="224" t="s">
        <v>481</v>
      </c>
      <c r="B230" s="224"/>
      <c r="C230" s="224"/>
      <c r="D230" s="224"/>
      <c r="E230" s="224"/>
      <c r="J230" s="170" t="s">
        <v>483</v>
      </c>
    </row>
    <row r="231" ht="15.75">
      <c r="J231" s="170"/>
    </row>
  </sheetData>
  <sheetProtection/>
  <mergeCells count="68">
    <mergeCell ref="A142:O142"/>
    <mergeCell ref="A230:E230"/>
    <mergeCell ref="A220:E220"/>
    <mergeCell ref="A222:C222"/>
    <mergeCell ref="A224:E224"/>
    <mergeCell ref="A226:E226"/>
    <mergeCell ref="A228:E228"/>
    <mergeCell ref="A153:O153"/>
    <mergeCell ref="A163:O163"/>
    <mergeCell ref="A176:O176"/>
    <mergeCell ref="A29:O29"/>
    <mergeCell ref="A43:O43"/>
    <mergeCell ref="A54:O54"/>
    <mergeCell ref="A71:O71"/>
    <mergeCell ref="A86:O86"/>
    <mergeCell ref="A105:O105"/>
    <mergeCell ref="A123:O123"/>
    <mergeCell ref="A134:O134"/>
    <mergeCell ref="M24:M27"/>
    <mergeCell ref="N24:N27"/>
    <mergeCell ref="O24:O27"/>
    <mergeCell ref="C25:C27"/>
    <mergeCell ref="L24:L27"/>
    <mergeCell ref="D25:D27"/>
    <mergeCell ref="G25:G27"/>
    <mergeCell ref="H25:K25"/>
    <mergeCell ref="H26:H27"/>
    <mergeCell ref="I26:J26"/>
    <mergeCell ref="K26:K27"/>
    <mergeCell ref="A23:G23"/>
    <mergeCell ref="A24:A27"/>
    <mergeCell ref="B24:B27"/>
    <mergeCell ref="E24:E27"/>
    <mergeCell ref="F24:F27"/>
    <mergeCell ref="G24:K24"/>
    <mergeCell ref="H22:K22"/>
    <mergeCell ref="A22:G22"/>
    <mergeCell ref="A21:G21"/>
    <mergeCell ref="A20:G20"/>
    <mergeCell ref="H19:N19"/>
    <mergeCell ref="A19:G19"/>
    <mergeCell ref="A10:O10"/>
    <mergeCell ref="A11:O11"/>
    <mergeCell ref="L17:O17"/>
    <mergeCell ref="H17:K17"/>
    <mergeCell ref="A17:G17"/>
    <mergeCell ref="L16:O16"/>
    <mergeCell ref="H16:K16"/>
    <mergeCell ref="A13:G13"/>
    <mergeCell ref="H12:N12"/>
    <mergeCell ref="A12:G12"/>
    <mergeCell ref="A216:O216"/>
    <mergeCell ref="J3:O3"/>
    <mergeCell ref="J4:O4"/>
    <mergeCell ref="J5:O5"/>
    <mergeCell ref="A9:O9"/>
    <mergeCell ref="A15:G15"/>
    <mergeCell ref="L14:O14"/>
    <mergeCell ref="L18:O18"/>
    <mergeCell ref="H18:K18"/>
    <mergeCell ref="A18:G18"/>
    <mergeCell ref="H14:K14"/>
    <mergeCell ref="A14:G14"/>
    <mergeCell ref="H13:K13"/>
    <mergeCell ref="A16:G16"/>
    <mergeCell ref="L15:O15"/>
    <mergeCell ref="H15:K1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  <rowBreaks count="3" manualBreakCount="3">
    <brk id="122" max="170" man="1"/>
    <brk id="141" max="170" man="1"/>
    <brk id="221" max="170" man="1"/>
  </rowBreaks>
  <colBreaks count="1" manualBreakCount="1">
    <brk id="15" max="232" man="1"/>
  </colBreaks>
  <ignoredErrors>
    <ignoredError sqref="J18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U207"/>
  <sheetViews>
    <sheetView view="pageBreakPreview" zoomScaleSheetLayoutView="100" workbookViewId="0" topLeftCell="A4">
      <selection activeCell="F9" sqref="F9"/>
    </sheetView>
  </sheetViews>
  <sheetFormatPr defaultColWidth="9.00390625" defaultRowHeight="12.75"/>
  <cols>
    <col min="1" max="1" width="8.125" style="168" customWidth="1"/>
    <col min="2" max="2" width="11.125" style="168" customWidth="1"/>
    <col min="3" max="3" width="28.875" style="168" customWidth="1"/>
    <col min="4" max="4" width="23.00390625" style="168" customWidth="1"/>
    <col min="5" max="5" width="27.125" style="168" customWidth="1"/>
    <col min="6" max="6" width="17.125" style="168" customWidth="1"/>
    <col min="7" max="7" width="24.875" style="168" customWidth="1"/>
    <col min="8" max="116" width="9.125" style="34" customWidth="1"/>
  </cols>
  <sheetData>
    <row r="1" spans="1:125" s="34" customFormat="1" ht="15.75">
      <c r="A1" s="227" t="s">
        <v>491</v>
      </c>
      <c r="B1" s="227"/>
      <c r="C1" s="227"/>
      <c r="D1" s="227"/>
      <c r="E1" s="227"/>
      <c r="F1" s="227"/>
      <c r="G1" s="227"/>
      <c r="DM1"/>
      <c r="DN1"/>
      <c r="DO1"/>
      <c r="DP1"/>
      <c r="DQ1"/>
      <c r="DR1"/>
      <c r="DS1"/>
      <c r="DT1"/>
      <c r="DU1"/>
    </row>
    <row r="2" spans="1:125" s="34" customFormat="1" ht="15.75">
      <c r="A2" s="227" t="s">
        <v>488</v>
      </c>
      <c r="B2" s="227"/>
      <c r="C2" s="227"/>
      <c r="D2" s="227"/>
      <c r="E2" s="227"/>
      <c r="F2" s="227"/>
      <c r="G2" s="227"/>
      <c r="DM2"/>
      <c r="DN2"/>
      <c r="DO2"/>
      <c r="DP2"/>
      <c r="DQ2"/>
      <c r="DR2"/>
      <c r="DS2"/>
      <c r="DT2"/>
      <c r="DU2"/>
    </row>
    <row r="3" spans="1:125" s="34" customFormat="1" ht="15.75">
      <c r="A3" s="229" t="s">
        <v>489</v>
      </c>
      <c r="B3" s="229"/>
      <c r="C3" s="229"/>
      <c r="D3" s="229"/>
      <c r="E3" s="229"/>
      <c r="F3" s="229"/>
      <c r="G3" s="229"/>
      <c r="DM3"/>
      <c r="DN3"/>
      <c r="DO3"/>
      <c r="DP3"/>
      <c r="DQ3"/>
      <c r="DR3"/>
      <c r="DS3"/>
      <c r="DT3"/>
      <c r="DU3"/>
    </row>
    <row r="4" spans="1:125" s="34" customFormat="1" ht="15.75">
      <c r="A4" s="159" t="s">
        <v>498</v>
      </c>
      <c r="B4" s="161"/>
      <c r="C4" s="161"/>
      <c r="D4" s="161"/>
      <c r="E4" s="161"/>
      <c r="F4" s="157" t="s">
        <v>110</v>
      </c>
      <c r="G4" s="161"/>
      <c r="DM4"/>
      <c r="DN4"/>
      <c r="DO4"/>
      <c r="DP4"/>
      <c r="DQ4"/>
      <c r="DR4"/>
      <c r="DS4"/>
      <c r="DT4"/>
      <c r="DU4"/>
    </row>
    <row r="5" spans="1:7" ht="15.75">
      <c r="A5" s="233"/>
      <c r="B5" s="233"/>
      <c r="C5" s="233"/>
      <c r="D5" s="233"/>
      <c r="E5" s="161"/>
      <c r="F5" s="161"/>
      <c r="G5" s="161"/>
    </row>
    <row r="6" spans="1:7" ht="217.5" customHeight="1">
      <c r="A6" s="160" t="s">
        <v>22</v>
      </c>
      <c r="B6" s="160" t="s">
        <v>111</v>
      </c>
      <c r="C6" s="160" t="s">
        <v>113</v>
      </c>
      <c r="D6" s="160" t="s">
        <v>490</v>
      </c>
      <c r="E6" s="158" t="s">
        <v>492</v>
      </c>
      <c r="F6" s="158" t="s">
        <v>493</v>
      </c>
      <c r="G6" s="158" t="s">
        <v>494</v>
      </c>
    </row>
    <row r="7" spans="1:7" ht="15.75">
      <c r="A7" s="171">
        <v>1</v>
      </c>
      <c r="B7" s="172">
        <v>2</v>
      </c>
      <c r="C7" s="172">
        <v>3</v>
      </c>
      <c r="D7" s="172">
        <v>4</v>
      </c>
      <c r="E7" s="172">
        <v>5</v>
      </c>
      <c r="F7" s="172">
        <v>6</v>
      </c>
      <c r="G7" s="172">
        <v>7</v>
      </c>
    </row>
    <row r="8" spans="1:116" s="30" customFormat="1" ht="14.25">
      <c r="A8" s="194" t="s">
        <v>233</v>
      </c>
      <c r="B8" s="195"/>
      <c r="C8" s="195"/>
      <c r="D8" s="195"/>
      <c r="E8" s="195"/>
      <c r="F8" s="195"/>
      <c r="G8" s="19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</row>
    <row r="9" spans="1:116" s="49" customFormat="1" ht="111" customHeight="1">
      <c r="A9" s="158">
        <v>1</v>
      </c>
      <c r="B9" s="158"/>
      <c r="C9" s="158" t="s">
        <v>455</v>
      </c>
      <c r="D9" s="158"/>
      <c r="E9" s="158"/>
      <c r="F9" s="162"/>
      <c r="G9" s="15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</row>
    <row r="10" spans="1:117" s="51" customFormat="1" ht="111" customHeight="1">
      <c r="A10" s="73">
        <v>2</v>
      </c>
      <c r="B10" s="158"/>
      <c r="C10" s="158" t="s">
        <v>290</v>
      </c>
      <c r="D10" s="158"/>
      <c r="E10" s="158"/>
      <c r="F10" s="158"/>
      <c r="G10" s="15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50"/>
    </row>
    <row r="11" spans="1:117" s="51" customFormat="1" ht="111" customHeight="1">
      <c r="A11" s="73">
        <v>3</v>
      </c>
      <c r="B11" s="158"/>
      <c r="C11" s="158" t="s">
        <v>291</v>
      </c>
      <c r="D11" s="158"/>
      <c r="E11" s="158"/>
      <c r="F11" s="158"/>
      <c r="G11" s="15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50"/>
    </row>
    <row r="12" spans="1:117" s="51" customFormat="1" ht="111" customHeight="1">
      <c r="A12" s="73">
        <v>4</v>
      </c>
      <c r="B12" s="158"/>
      <c r="C12" s="156" t="s">
        <v>337</v>
      </c>
      <c r="D12" s="158"/>
      <c r="E12" s="158"/>
      <c r="F12" s="158"/>
      <c r="G12" s="15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</row>
    <row r="13" spans="1:117" s="51" customFormat="1" ht="111" customHeight="1">
      <c r="A13" s="73">
        <v>5</v>
      </c>
      <c r="B13" s="158"/>
      <c r="C13" s="158" t="s">
        <v>427</v>
      </c>
      <c r="D13" s="158"/>
      <c r="E13" s="158"/>
      <c r="F13" s="158"/>
      <c r="G13" s="15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50"/>
    </row>
    <row r="14" spans="1:116" s="74" customFormat="1" ht="111" customHeight="1">
      <c r="A14" s="73">
        <v>6</v>
      </c>
      <c r="B14" s="158"/>
      <c r="C14" s="158" t="s">
        <v>358</v>
      </c>
      <c r="D14" s="158"/>
      <c r="E14" s="56"/>
      <c r="F14" s="158"/>
      <c r="G14" s="15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</row>
    <row r="15" spans="1:116" s="74" customFormat="1" ht="111" customHeight="1">
      <c r="A15" s="73">
        <v>7</v>
      </c>
      <c r="B15" s="158"/>
      <c r="C15" s="158" t="s">
        <v>358</v>
      </c>
      <c r="D15" s="158"/>
      <c r="E15" s="56"/>
      <c r="F15" s="158"/>
      <c r="G15" s="15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</row>
    <row r="16" spans="1:116" s="74" customFormat="1" ht="111" customHeight="1">
      <c r="A16" s="73">
        <v>8</v>
      </c>
      <c r="B16" s="158"/>
      <c r="C16" s="158" t="s">
        <v>358</v>
      </c>
      <c r="D16" s="158"/>
      <c r="E16" s="56"/>
      <c r="F16" s="158"/>
      <c r="G16" s="15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</row>
    <row r="17" spans="1:117" s="204" customFormat="1" ht="111" customHeight="1">
      <c r="A17" s="73">
        <v>9</v>
      </c>
      <c r="B17" s="158"/>
      <c r="C17" s="158" t="s">
        <v>460</v>
      </c>
      <c r="D17" s="158"/>
      <c r="E17" s="56"/>
      <c r="F17" s="158"/>
      <c r="G17" s="15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203"/>
    </row>
    <row r="18" spans="1:117" s="204" customFormat="1" ht="111" customHeight="1">
      <c r="A18" s="73">
        <v>10</v>
      </c>
      <c r="B18" s="158"/>
      <c r="C18" s="158" t="s">
        <v>466</v>
      </c>
      <c r="D18" s="158"/>
      <c r="E18" s="158"/>
      <c r="F18" s="158"/>
      <c r="G18" s="1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203"/>
    </row>
    <row r="19" spans="1:116" s="74" customFormat="1" ht="111" customHeight="1">
      <c r="A19" s="158">
        <v>11</v>
      </c>
      <c r="B19" s="158"/>
      <c r="C19" s="158" t="s">
        <v>453</v>
      </c>
      <c r="D19" s="158"/>
      <c r="E19" s="158"/>
      <c r="F19" s="158"/>
      <c r="G19" s="15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</row>
    <row r="20" spans="1:117" s="206" customFormat="1" ht="18" customHeight="1">
      <c r="A20" s="173">
        <v>11</v>
      </c>
      <c r="B20" s="174"/>
      <c r="C20" s="174"/>
      <c r="D20" s="174"/>
      <c r="E20" s="174"/>
      <c r="F20" s="174"/>
      <c r="G20" s="174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205"/>
    </row>
    <row r="21" spans="1:116" s="55" customFormat="1" ht="15.75" customHeight="1">
      <c r="A21" s="194" t="s">
        <v>234</v>
      </c>
      <c r="B21" s="195"/>
      <c r="C21" s="195"/>
      <c r="D21" s="195"/>
      <c r="E21" s="195"/>
      <c r="F21" s="195"/>
      <c r="G21" s="19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</row>
    <row r="22" spans="1:116" s="74" customFormat="1" ht="111" customHeight="1">
      <c r="A22" s="158">
        <v>1</v>
      </c>
      <c r="B22" s="158"/>
      <c r="C22" s="154" t="s">
        <v>150</v>
      </c>
      <c r="D22" s="158"/>
      <c r="E22" s="158"/>
      <c r="F22" s="158"/>
      <c r="G22" s="15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</row>
    <row r="23" spans="1:116" s="74" customFormat="1" ht="111" customHeight="1">
      <c r="A23" s="158">
        <v>2</v>
      </c>
      <c r="B23" s="158"/>
      <c r="C23" s="154" t="s">
        <v>152</v>
      </c>
      <c r="D23" s="158"/>
      <c r="E23" s="158"/>
      <c r="F23" s="158"/>
      <c r="G23" s="15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</row>
    <row r="24" spans="1:116" s="74" customFormat="1" ht="111" customHeight="1">
      <c r="A24" s="158">
        <v>3</v>
      </c>
      <c r="B24" s="158"/>
      <c r="C24" s="158" t="s">
        <v>253</v>
      </c>
      <c r="D24" s="158"/>
      <c r="E24" s="158"/>
      <c r="F24" s="158"/>
      <c r="G24" s="15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</row>
    <row r="25" spans="1:116" s="74" customFormat="1" ht="111" customHeight="1">
      <c r="A25" s="158">
        <v>4</v>
      </c>
      <c r="B25" s="158"/>
      <c r="C25" s="158" t="s">
        <v>348</v>
      </c>
      <c r="D25" s="158"/>
      <c r="E25" s="158"/>
      <c r="F25" s="158"/>
      <c r="G25" s="15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</row>
    <row r="26" spans="1:116" s="74" customFormat="1" ht="111" customHeight="1">
      <c r="A26" s="158">
        <v>5</v>
      </c>
      <c r="B26" s="158"/>
      <c r="C26" s="158" t="s">
        <v>349</v>
      </c>
      <c r="D26" s="158"/>
      <c r="E26" s="158"/>
      <c r="F26" s="158"/>
      <c r="G26" s="15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</row>
    <row r="27" spans="1:116" s="74" customFormat="1" ht="111" customHeight="1">
      <c r="A27" s="158">
        <v>6</v>
      </c>
      <c r="B27" s="158"/>
      <c r="C27" s="158" t="s">
        <v>350</v>
      </c>
      <c r="D27" s="158"/>
      <c r="E27" s="158"/>
      <c r="F27" s="158"/>
      <c r="G27" s="15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</row>
    <row r="28" spans="1:116" s="74" customFormat="1" ht="111" customHeight="1">
      <c r="A28" s="158">
        <v>7</v>
      </c>
      <c r="B28" s="158"/>
      <c r="C28" s="158" t="s">
        <v>351</v>
      </c>
      <c r="D28" s="158"/>
      <c r="E28" s="158"/>
      <c r="F28" s="158"/>
      <c r="G28" s="15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</row>
    <row r="29" spans="1:116" s="74" customFormat="1" ht="111" customHeight="1">
      <c r="A29" s="158">
        <v>8</v>
      </c>
      <c r="B29" s="158"/>
      <c r="C29" s="158" t="s">
        <v>330</v>
      </c>
      <c r="D29" s="158"/>
      <c r="E29" s="158"/>
      <c r="F29" s="158"/>
      <c r="G29" s="15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</row>
    <row r="30" spans="1:116" s="74" customFormat="1" ht="111" customHeight="1">
      <c r="A30" s="158">
        <v>9</v>
      </c>
      <c r="B30" s="158"/>
      <c r="C30" s="177" t="s">
        <v>410</v>
      </c>
      <c r="D30" s="158"/>
      <c r="E30" s="158"/>
      <c r="F30" s="158"/>
      <c r="G30" s="15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</row>
    <row r="31" spans="1:116" s="74" customFormat="1" ht="111" customHeight="1">
      <c r="A31" s="158">
        <v>10</v>
      </c>
      <c r="B31" s="158"/>
      <c r="C31" s="158" t="s">
        <v>315</v>
      </c>
      <c r="D31" s="158"/>
      <c r="E31" s="158"/>
      <c r="F31" s="158"/>
      <c r="G31" s="15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</row>
    <row r="32" spans="1:117" s="206" customFormat="1" ht="20.25" customHeight="1">
      <c r="A32" s="173">
        <v>10</v>
      </c>
      <c r="B32" s="174"/>
      <c r="C32" s="174"/>
      <c r="D32" s="174"/>
      <c r="E32" s="174"/>
      <c r="F32" s="174"/>
      <c r="G32" s="174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205"/>
    </row>
    <row r="33" spans="1:116" s="55" customFormat="1" ht="18.75" customHeight="1">
      <c r="A33" s="194" t="s">
        <v>235</v>
      </c>
      <c r="B33" s="195"/>
      <c r="C33" s="195"/>
      <c r="D33" s="195"/>
      <c r="E33" s="195"/>
      <c r="F33" s="195"/>
      <c r="G33" s="196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</row>
    <row r="34" spans="1:116" s="74" customFormat="1" ht="111" customHeight="1">
      <c r="A34" s="158">
        <v>1</v>
      </c>
      <c r="B34" s="158"/>
      <c r="C34" s="158" t="s">
        <v>133</v>
      </c>
      <c r="D34" s="158"/>
      <c r="E34" s="158"/>
      <c r="F34" s="158"/>
      <c r="G34" s="15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</row>
    <row r="35" spans="1:116" s="55" customFormat="1" ht="111" customHeight="1">
      <c r="A35" s="158">
        <v>2</v>
      </c>
      <c r="B35" s="66"/>
      <c r="C35" s="158" t="s">
        <v>259</v>
      </c>
      <c r="D35" s="66"/>
      <c r="E35" s="56"/>
      <c r="F35" s="56"/>
      <c r="G35" s="56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</row>
    <row r="36" spans="1:116" s="74" customFormat="1" ht="111" customHeight="1">
      <c r="A36" s="158">
        <v>3</v>
      </c>
      <c r="B36" s="158"/>
      <c r="C36" s="158" t="s">
        <v>141</v>
      </c>
      <c r="D36" s="158"/>
      <c r="E36" s="158"/>
      <c r="F36" s="158"/>
      <c r="G36" s="15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</row>
    <row r="37" spans="1:117" s="204" customFormat="1" ht="111" customHeight="1">
      <c r="A37" s="158">
        <v>4</v>
      </c>
      <c r="B37" s="158"/>
      <c r="C37" s="158" t="s">
        <v>252</v>
      </c>
      <c r="D37" s="158"/>
      <c r="E37" s="158"/>
      <c r="F37" s="158"/>
      <c r="G37" s="15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203"/>
    </row>
    <row r="38" spans="1:117" s="204" customFormat="1" ht="111" customHeight="1">
      <c r="A38" s="158">
        <v>5</v>
      </c>
      <c r="B38" s="158"/>
      <c r="C38" s="158" t="s">
        <v>352</v>
      </c>
      <c r="D38" s="158"/>
      <c r="E38" s="158"/>
      <c r="F38" s="158"/>
      <c r="G38" s="15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203"/>
    </row>
    <row r="39" spans="1:117" s="204" customFormat="1" ht="111" customHeight="1">
      <c r="A39" s="158">
        <v>6</v>
      </c>
      <c r="B39" s="158"/>
      <c r="C39" s="158" t="s">
        <v>258</v>
      </c>
      <c r="D39" s="158"/>
      <c r="E39" s="158"/>
      <c r="F39" s="158"/>
      <c r="G39" s="15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203"/>
    </row>
    <row r="40" spans="1:117" s="204" customFormat="1" ht="111" customHeight="1">
      <c r="A40" s="158">
        <v>7</v>
      </c>
      <c r="B40" s="158"/>
      <c r="C40" s="158" t="s">
        <v>262</v>
      </c>
      <c r="D40" s="158"/>
      <c r="E40" s="158"/>
      <c r="F40" s="158"/>
      <c r="G40" s="15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203"/>
    </row>
    <row r="41" spans="1:117" s="204" customFormat="1" ht="111" customHeight="1">
      <c r="A41" s="158">
        <v>8</v>
      </c>
      <c r="B41" s="158"/>
      <c r="C41" s="158" t="s">
        <v>263</v>
      </c>
      <c r="D41" s="158"/>
      <c r="E41" s="158"/>
      <c r="F41" s="158"/>
      <c r="G41" s="15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203"/>
    </row>
    <row r="42" spans="1:117" s="204" customFormat="1" ht="111" customHeight="1">
      <c r="A42" s="158">
        <v>9</v>
      </c>
      <c r="B42" s="158"/>
      <c r="C42" s="158" t="s">
        <v>302</v>
      </c>
      <c r="D42" s="158"/>
      <c r="E42" s="158"/>
      <c r="F42" s="158"/>
      <c r="G42" s="15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203"/>
    </row>
    <row r="43" spans="1:117" s="204" customFormat="1" ht="111" customHeight="1">
      <c r="A43" s="158">
        <v>10</v>
      </c>
      <c r="B43" s="158"/>
      <c r="C43" s="158" t="s">
        <v>333</v>
      </c>
      <c r="D43" s="158"/>
      <c r="E43" s="158"/>
      <c r="F43" s="158"/>
      <c r="G43" s="15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203"/>
    </row>
    <row r="44" spans="1:117" s="204" customFormat="1" ht="111" customHeight="1">
      <c r="A44" s="158">
        <v>11</v>
      </c>
      <c r="B44" s="158"/>
      <c r="C44" s="156" t="s">
        <v>337</v>
      </c>
      <c r="D44" s="158"/>
      <c r="E44" s="158"/>
      <c r="F44" s="158"/>
      <c r="G44" s="15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203"/>
    </row>
    <row r="45" spans="1:117" s="204" customFormat="1" ht="111" customHeight="1">
      <c r="A45" s="158">
        <v>12</v>
      </c>
      <c r="B45" s="158"/>
      <c r="C45" s="172" t="s">
        <v>426</v>
      </c>
      <c r="D45" s="158"/>
      <c r="E45" s="158"/>
      <c r="F45" s="158"/>
      <c r="G45" s="15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203"/>
    </row>
    <row r="46" spans="1:117" s="204" customFormat="1" ht="111" customHeight="1">
      <c r="A46" s="158">
        <v>13</v>
      </c>
      <c r="B46" s="158"/>
      <c r="C46" s="158" t="s">
        <v>458</v>
      </c>
      <c r="D46" s="158"/>
      <c r="E46" s="158"/>
      <c r="F46" s="158"/>
      <c r="G46" s="15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203"/>
    </row>
    <row r="47" spans="1:117" s="204" customFormat="1" ht="111" customHeight="1">
      <c r="A47" s="158">
        <v>14</v>
      </c>
      <c r="B47" s="158"/>
      <c r="C47" s="158" t="s">
        <v>248</v>
      </c>
      <c r="D47" s="158"/>
      <c r="E47" s="158"/>
      <c r="F47" s="158"/>
      <c r="G47" s="15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203"/>
    </row>
    <row r="48" spans="1:116" s="74" customFormat="1" ht="111" customHeight="1">
      <c r="A48" s="158">
        <v>15</v>
      </c>
      <c r="B48" s="158"/>
      <c r="C48" s="154" t="s">
        <v>127</v>
      </c>
      <c r="D48" s="158"/>
      <c r="E48" s="158"/>
      <c r="F48" s="158"/>
      <c r="G48" s="15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</row>
    <row r="49" spans="1:117" s="206" customFormat="1" ht="18.75" customHeight="1">
      <c r="A49" s="173">
        <v>15</v>
      </c>
      <c r="B49" s="174"/>
      <c r="C49" s="174"/>
      <c r="D49" s="174"/>
      <c r="E49" s="174"/>
      <c r="F49" s="174"/>
      <c r="G49" s="174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205"/>
    </row>
    <row r="50" spans="1:116" s="165" customFormat="1" ht="17.25" customHeight="1">
      <c r="A50" s="194" t="s">
        <v>236</v>
      </c>
      <c r="B50" s="195"/>
      <c r="C50" s="195"/>
      <c r="D50" s="195"/>
      <c r="E50" s="195"/>
      <c r="F50" s="195"/>
      <c r="G50" s="196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</row>
    <row r="51" spans="1:116" s="74" customFormat="1" ht="111" customHeight="1">
      <c r="A51" s="158">
        <v>1</v>
      </c>
      <c r="B51" s="158"/>
      <c r="C51" s="154" t="s">
        <v>153</v>
      </c>
      <c r="D51" s="158"/>
      <c r="E51" s="158"/>
      <c r="F51" s="158"/>
      <c r="G51" s="15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</row>
    <row r="52" spans="1:116" s="74" customFormat="1" ht="111" customHeight="1">
      <c r="A52" s="158">
        <v>2</v>
      </c>
      <c r="B52" s="158"/>
      <c r="C52" s="158" t="s">
        <v>342</v>
      </c>
      <c r="D52" s="158"/>
      <c r="E52" s="158"/>
      <c r="F52" s="158"/>
      <c r="G52" s="15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</row>
    <row r="53" spans="1:116" s="74" customFormat="1" ht="111" customHeight="1">
      <c r="A53" s="158">
        <v>3</v>
      </c>
      <c r="B53" s="158"/>
      <c r="C53" s="154" t="s">
        <v>149</v>
      </c>
      <c r="D53" s="158"/>
      <c r="E53" s="158"/>
      <c r="F53" s="158"/>
      <c r="G53" s="15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</row>
    <row r="54" spans="1:116" s="74" customFormat="1" ht="111" customHeight="1">
      <c r="A54" s="158">
        <v>4</v>
      </c>
      <c r="B54" s="158"/>
      <c r="C54" s="154" t="s">
        <v>161</v>
      </c>
      <c r="D54" s="158"/>
      <c r="E54" s="158"/>
      <c r="F54" s="158"/>
      <c r="G54" s="15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</row>
    <row r="55" spans="1:116" s="74" customFormat="1" ht="111" customHeight="1">
      <c r="A55" s="158">
        <v>5</v>
      </c>
      <c r="B55" s="158"/>
      <c r="C55" s="158" t="s">
        <v>347</v>
      </c>
      <c r="D55" s="158"/>
      <c r="E55" s="158"/>
      <c r="F55" s="158"/>
      <c r="G55" s="15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</row>
    <row r="56" spans="1:116" s="74" customFormat="1" ht="111" customHeight="1">
      <c r="A56" s="158">
        <v>6</v>
      </c>
      <c r="B56" s="158"/>
      <c r="C56" s="158" t="s">
        <v>353</v>
      </c>
      <c r="D56" s="158"/>
      <c r="E56" s="158"/>
      <c r="F56" s="158"/>
      <c r="G56" s="15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</row>
    <row r="57" spans="1:116" s="74" customFormat="1" ht="111" customHeight="1">
      <c r="A57" s="158">
        <v>7</v>
      </c>
      <c r="B57" s="158"/>
      <c r="C57" s="158" t="s">
        <v>346</v>
      </c>
      <c r="D57" s="158"/>
      <c r="E57" s="158"/>
      <c r="F57" s="158"/>
      <c r="G57" s="15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</row>
    <row r="58" spans="1:116" s="74" customFormat="1" ht="111" customHeight="1">
      <c r="A58" s="158">
        <v>8</v>
      </c>
      <c r="B58" s="158"/>
      <c r="C58" s="158" t="s">
        <v>270</v>
      </c>
      <c r="D58" s="158"/>
      <c r="E58" s="158"/>
      <c r="F58" s="158"/>
      <c r="G58" s="15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</row>
    <row r="59" spans="1:116" s="74" customFormat="1" ht="111" customHeight="1">
      <c r="A59" s="158">
        <v>9</v>
      </c>
      <c r="B59" s="158"/>
      <c r="C59" s="158" t="s">
        <v>248</v>
      </c>
      <c r="D59" s="158"/>
      <c r="E59" s="158"/>
      <c r="F59" s="158"/>
      <c r="G59" s="15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</row>
    <row r="60" spans="1:116" s="74" customFormat="1" ht="111" customHeight="1">
      <c r="A60" s="158">
        <v>10</v>
      </c>
      <c r="B60" s="158"/>
      <c r="C60" s="177" t="s">
        <v>329</v>
      </c>
      <c r="D60" s="158"/>
      <c r="E60" s="158"/>
      <c r="F60" s="158"/>
      <c r="G60" s="15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</row>
    <row r="61" spans="1:116" s="74" customFormat="1" ht="111" customHeight="1">
      <c r="A61" s="158">
        <v>11</v>
      </c>
      <c r="B61" s="158"/>
      <c r="C61" s="158" t="s">
        <v>336</v>
      </c>
      <c r="D61" s="158"/>
      <c r="E61" s="158"/>
      <c r="F61" s="158"/>
      <c r="G61" s="15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</row>
    <row r="62" spans="1:117" s="204" customFormat="1" ht="111" customHeight="1">
      <c r="A62" s="73">
        <v>12</v>
      </c>
      <c r="B62" s="158"/>
      <c r="C62" s="158" t="s">
        <v>307</v>
      </c>
      <c r="D62" s="158"/>
      <c r="E62" s="158"/>
      <c r="F62" s="158"/>
      <c r="G62" s="15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203"/>
    </row>
    <row r="63" spans="1:116" s="74" customFormat="1" ht="111" customHeight="1">
      <c r="A63" s="158">
        <v>13</v>
      </c>
      <c r="B63" s="158"/>
      <c r="C63" s="158" t="s">
        <v>465</v>
      </c>
      <c r="D63" s="158"/>
      <c r="E63" s="158"/>
      <c r="F63" s="158"/>
      <c r="G63" s="15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</row>
    <row r="64" spans="1:117" s="206" customFormat="1" ht="17.25" customHeight="1">
      <c r="A64" s="173">
        <v>13</v>
      </c>
      <c r="B64" s="174"/>
      <c r="C64" s="174"/>
      <c r="D64" s="174"/>
      <c r="E64" s="174"/>
      <c r="F64" s="174"/>
      <c r="G64" s="174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205"/>
    </row>
    <row r="65" spans="1:116" s="165" customFormat="1" ht="17.25" customHeight="1">
      <c r="A65" s="194" t="s">
        <v>237</v>
      </c>
      <c r="B65" s="195"/>
      <c r="C65" s="195"/>
      <c r="D65" s="195"/>
      <c r="E65" s="195"/>
      <c r="F65" s="195"/>
      <c r="G65" s="196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</row>
    <row r="66" spans="1:116" s="74" customFormat="1" ht="111" customHeight="1">
      <c r="A66" s="158">
        <v>1</v>
      </c>
      <c r="B66" s="158"/>
      <c r="C66" s="158" t="s">
        <v>130</v>
      </c>
      <c r="D66" s="158"/>
      <c r="E66" s="158"/>
      <c r="F66" s="158"/>
      <c r="G66" s="15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</row>
    <row r="67" spans="1:116" s="74" customFormat="1" ht="111" customHeight="1">
      <c r="A67" s="158">
        <v>2</v>
      </c>
      <c r="B67" s="158"/>
      <c r="C67" s="158" t="s">
        <v>135</v>
      </c>
      <c r="D67" s="158"/>
      <c r="E67" s="158"/>
      <c r="F67" s="158"/>
      <c r="G67" s="15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</row>
    <row r="68" spans="1:116" s="74" customFormat="1" ht="111" customHeight="1">
      <c r="A68" s="158">
        <v>3</v>
      </c>
      <c r="B68" s="158"/>
      <c r="C68" s="158" t="s">
        <v>137</v>
      </c>
      <c r="D68" s="158"/>
      <c r="E68" s="158"/>
      <c r="F68" s="158"/>
      <c r="G68" s="15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</row>
    <row r="69" spans="1:116" s="74" customFormat="1" ht="111" customHeight="1">
      <c r="A69" s="158">
        <v>4</v>
      </c>
      <c r="B69" s="158"/>
      <c r="C69" s="158" t="s">
        <v>138</v>
      </c>
      <c r="D69" s="158"/>
      <c r="E69" s="158"/>
      <c r="F69" s="158"/>
      <c r="G69" s="15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</row>
    <row r="70" spans="1:116" s="74" customFormat="1" ht="111" customHeight="1">
      <c r="A70" s="158">
        <v>5</v>
      </c>
      <c r="B70" s="158"/>
      <c r="C70" s="158" t="s">
        <v>159</v>
      </c>
      <c r="D70" s="158"/>
      <c r="E70" s="158"/>
      <c r="F70" s="158"/>
      <c r="G70" s="15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</row>
    <row r="71" spans="1:116" s="74" customFormat="1" ht="111" customHeight="1">
      <c r="A71" s="158">
        <v>6</v>
      </c>
      <c r="B71" s="158"/>
      <c r="C71" s="158" t="s">
        <v>257</v>
      </c>
      <c r="D71" s="158"/>
      <c r="E71" s="158"/>
      <c r="F71" s="158"/>
      <c r="G71" s="15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</row>
    <row r="72" spans="1:116" s="74" customFormat="1" ht="111" customHeight="1">
      <c r="A72" s="158">
        <v>7</v>
      </c>
      <c r="B72" s="158"/>
      <c r="C72" s="158" t="s">
        <v>298</v>
      </c>
      <c r="D72" s="158"/>
      <c r="E72" s="158"/>
      <c r="F72" s="158"/>
      <c r="G72" s="15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</row>
    <row r="73" spans="1:116" s="74" customFormat="1" ht="111" customHeight="1">
      <c r="A73" s="158">
        <v>8</v>
      </c>
      <c r="B73" s="158"/>
      <c r="C73" s="158" t="s">
        <v>316</v>
      </c>
      <c r="D73" s="158"/>
      <c r="E73" s="158"/>
      <c r="F73" s="158"/>
      <c r="G73" s="15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</row>
    <row r="74" spans="1:116" s="74" customFormat="1" ht="111" customHeight="1">
      <c r="A74" s="158">
        <v>9</v>
      </c>
      <c r="B74" s="158"/>
      <c r="C74" s="158" t="s">
        <v>317</v>
      </c>
      <c r="D74" s="158"/>
      <c r="E74" s="158"/>
      <c r="F74" s="158"/>
      <c r="G74" s="15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</row>
    <row r="75" spans="1:116" s="74" customFormat="1" ht="111" customHeight="1">
      <c r="A75" s="158">
        <v>10</v>
      </c>
      <c r="B75" s="158"/>
      <c r="C75" s="158" t="s">
        <v>425</v>
      </c>
      <c r="D75" s="158"/>
      <c r="E75" s="158"/>
      <c r="F75" s="158"/>
      <c r="G75" s="15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</row>
    <row r="76" spans="1:116" s="74" customFormat="1" ht="111" customHeight="1">
      <c r="A76" s="158">
        <v>11</v>
      </c>
      <c r="B76" s="158"/>
      <c r="C76" s="158" t="s">
        <v>326</v>
      </c>
      <c r="D76" s="158"/>
      <c r="E76" s="158"/>
      <c r="F76" s="158"/>
      <c r="G76" s="15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</row>
    <row r="77" spans="1:116" s="74" customFormat="1" ht="111" customHeight="1">
      <c r="A77" s="158">
        <v>12</v>
      </c>
      <c r="B77" s="158"/>
      <c r="C77" s="158" t="s">
        <v>419</v>
      </c>
      <c r="D77" s="158"/>
      <c r="E77" s="158"/>
      <c r="F77" s="158"/>
      <c r="G77" s="15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</row>
    <row r="78" spans="1:116" s="74" customFormat="1" ht="111" customHeight="1">
      <c r="A78" s="158">
        <v>13</v>
      </c>
      <c r="B78" s="158"/>
      <c r="C78" s="178" t="s">
        <v>434</v>
      </c>
      <c r="D78" s="158"/>
      <c r="E78" s="158"/>
      <c r="F78" s="158"/>
      <c r="G78" s="15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</row>
    <row r="79" spans="1:116" s="74" customFormat="1" ht="111" customHeight="1">
      <c r="A79" s="73">
        <v>14</v>
      </c>
      <c r="B79" s="158"/>
      <c r="C79" s="158" t="s">
        <v>456</v>
      </c>
      <c r="D79" s="158"/>
      <c r="E79" s="158"/>
      <c r="F79" s="158"/>
      <c r="G79" s="15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</row>
    <row r="80" spans="1:116" s="74" customFormat="1" ht="111" customHeight="1">
      <c r="A80" s="158">
        <v>15</v>
      </c>
      <c r="B80" s="158"/>
      <c r="C80" s="158" t="s">
        <v>457</v>
      </c>
      <c r="D80" s="158"/>
      <c r="E80" s="158"/>
      <c r="F80" s="158"/>
      <c r="G80" s="15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</row>
    <row r="81" spans="1:116" s="74" customFormat="1" ht="111" customHeight="1">
      <c r="A81" s="158">
        <v>16</v>
      </c>
      <c r="B81" s="158"/>
      <c r="C81" s="158" t="s">
        <v>457</v>
      </c>
      <c r="D81" s="158"/>
      <c r="E81" s="158"/>
      <c r="F81" s="158"/>
      <c r="G81" s="15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</row>
    <row r="82" spans="1:116" s="74" customFormat="1" ht="111" customHeight="1">
      <c r="A82" s="158">
        <v>17</v>
      </c>
      <c r="B82" s="158"/>
      <c r="C82" s="158" t="s">
        <v>457</v>
      </c>
      <c r="D82" s="158"/>
      <c r="E82" s="158"/>
      <c r="F82" s="158"/>
      <c r="G82" s="15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</row>
    <row r="83" spans="1:117" s="206" customFormat="1" ht="19.5" customHeight="1">
      <c r="A83" s="173">
        <v>17</v>
      </c>
      <c r="B83" s="174"/>
      <c r="C83" s="174"/>
      <c r="D83" s="174"/>
      <c r="E83" s="174"/>
      <c r="F83" s="174"/>
      <c r="G83" s="174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205"/>
    </row>
    <row r="84" spans="1:116" s="165" customFormat="1" ht="19.5" customHeight="1">
      <c r="A84" s="194" t="s">
        <v>238</v>
      </c>
      <c r="B84" s="195"/>
      <c r="C84" s="195"/>
      <c r="D84" s="195"/>
      <c r="E84" s="195"/>
      <c r="F84" s="195"/>
      <c r="G84" s="196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</row>
    <row r="85" spans="1:116" s="74" customFormat="1" ht="111" customHeight="1">
      <c r="A85" s="158">
        <v>1</v>
      </c>
      <c r="B85" s="158"/>
      <c r="C85" s="158" t="s">
        <v>148</v>
      </c>
      <c r="D85" s="158"/>
      <c r="E85" s="158"/>
      <c r="F85" s="158"/>
      <c r="G85" s="15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</row>
    <row r="86" spans="1:116" s="74" customFormat="1" ht="111" customHeight="1">
      <c r="A86" s="158">
        <v>2</v>
      </c>
      <c r="B86" s="158"/>
      <c r="C86" s="158" t="s">
        <v>157</v>
      </c>
      <c r="D86" s="158"/>
      <c r="E86" s="158"/>
      <c r="F86" s="158"/>
      <c r="G86" s="15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</row>
    <row r="87" spans="1:117" s="204" customFormat="1" ht="111" customHeight="1">
      <c r="A87" s="73">
        <v>3</v>
      </c>
      <c r="B87" s="158"/>
      <c r="C87" s="158" t="s">
        <v>248</v>
      </c>
      <c r="D87" s="158"/>
      <c r="E87" s="158"/>
      <c r="F87" s="158"/>
      <c r="G87" s="15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203"/>
    </row>
    <row r="88" spans="1:117" s="204" customFormat="1" ht="111" customHeight="1">
      <c r="A88" s="73">
        <v>4</v>
      </c>
      <c r="B88" s="158"/>
      <c r="C88" s="158" t="s">
        <v>303</v>
      </c>
      <c r="D88" s="158"/>
      <c r="E88" s="158"/>
      <c r="F88" s="158"/>
      <c r="G88" s="15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203"/>
    </row>
    <row r="89" spans="1:117" s="204" customFormat="1" ht="111" customHeight="1">
      <c r="A89" s="73">
        <v>5</v>
      </c>
      <c r="B89" s="158"/>
      <c r="C89" s="158" t="s">
        <v>304</v>
      </c>
      <c r="D89" s="158"/>
      <c r="E89" s="158"/>
      <c r="F89" s="158"/>
      <c r="G89" s="15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203"/>
    </row>
    <row r="90" spans="1:117" s="204" customFormat="1" ht="111" customHeight="1">
      <c r="A90" s="73">
        <v>6</v>
      </c>
      <c r="B90" s="158"/>
      <c r="C90" s="158" t="s">
        <v>305</v>
      </c>
      <c r="D90" s="158"/>
      <c r="E90" s="158"/>
      <c r="F90" s="158"/>
      <c r="G90" s="15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203"/>
    </row>
    <row r="91" spans="1:117" s="204" customFormat="1" ht="111" customHeight="1">
      <c r="A91" s="73">
        <v>7</v>
      </c>
      <c r="B91" s="158"/>
      <c r="C91" s="158" t="s">
        <v>306</v>
      </c>
      <c r="D91" s="158"/>
      <c r="E91" s="158"/>
      <c r="F91" s="158"/>
      <c r="G91" s="15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203"/>
    </row>
    <row r="92" spans="1:117" s="204" customFormat="1" ht="111" customHeight="1">
      <c r="A92" s="73">
        <v>8</v>
      </c>
      <c r="B92" s="158"/>
      <c r="C92" s="158" t="s">
        <v>338</v>
      </c>
      <c r="D92" s="158"/>
      <c r="E92" s="158"/>
      <c r="F92" s="158"/>
      <c r="G92" s="15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203"/>
    </row>
    <row r="93" spans="1:117" s="204" customFormat="1" ht="111" customHeight="1">
      <c r="A93" s="73">
        <v>9</v>
      </c>
      <c r="B93" s="158"/>
      <c r="C93" s="158" t="s">
        <v>339</v>
      </c>
      <c r="D93" s="158"/>
      <c r="E93" s="158"/>
      <c r="F93" s="158"/>
      <c r="G93" s="15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203"/>
    </row>
    <row r="94" spans="1:117" s="204" customFormat="1" ht="111" customHeight="1">
      <c r="A94" s="73">
        <v>10</v>
      </c>
      <c r="B94" s="158"/>
      <c r="C94" s="158" t="s">
        <v>340</v>
      </c>
      <c r="D94" s="158"/>
      <c r="E94" s="158"/>
      <c r="F94" s="158"/>
      <c r="G94" s="15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203"/>
    </row>
    <row r="95" spans="1:117" s="204" customFormat="1" ht="111" customHeight="1">
      <c r="A95" s="73">
        <v>11</v>
      </c>
      <c r="B95" s="158"/>
      <c r="C95" s="172" t="s">
        <v>415</v>
      </c>
      <c r="D95" s="158"/>
      <c r="E95" s="158"/>
      <c r="F95" s="158"/>
      <c r="G95" s="15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203"/>
    </row>
    <row r="96" spans="1:117" s="204" customFormat="1" ht="111" customHeight="1">
      <c r="A96" s="73">
        <v>12</v>
      </c>
      <c r="B96" s="158"/>
      <c r="C96" s="172" t="s">
        <v>416</v>
      </c>
      <c r="D96" s="158"/>
      <c r="E96" s="158"/>
      <c r="F96" s="158"/>
      <c r="G96" s="15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203"/>
    </row>
    <row r="97" spans="1:117" s="204" customFormat="1" ht="111" customHeight="1">
      <c r="A97" s="73">
        <v>13</v>
      </c>
      <c r="B97" s="158"/>
      <c r="C97" s="172" t="s">
        <v>417</v>
      </c>
      <c r="D97" s="158"/>
      <c r="E97" s="158"/>
      <c r="F97" s="158"/>
      <c r="G97" s="15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203"/>
    </row>
    <row r="98" spans="1:117" s="204" customFormat="1" ht="111" customHeight="1">
      <c r="A98" s="73">
        <v>14</v>
      </c>
      <c r="B98" s="158"/>
      <c r="C98" s="172" t="s">
        <v>418</v>
      </c>
      <c r="D98" s="158"/>
      <c r="E98" s="158"/>
      <c r="F98" s="158"/>
      <c r="G98" s="15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203"/>
    </row>
    <row r="99" spans="1:117" s="204" customFormat="1" ht="111" customHeight="1">
      <c r="A99" s="73">
        <v>15</v>
      </c>
      <c r="B99" s="158"/>
      <c r="C99" s="177" t="s">
        <v>437</v>
      </c>
      <c r="D99" s="158"/>
      <c r="E99" s="158"/>
      <c r="F99" s="158"/>
      <c r="G99" s="15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203"/>
    </row>
    <row r="100" spans="1:117" s="204" customFormat="1" ht="111" customHeight="1">
      <c r="A100" s="73">
        <v>16</v>
      </c>
      <c r="B100" s="158"/>
      <c r="C100" s="158" t="s">
        <v>439</v>
      </c>
      <c r="D100" s="158"/>
      <c r="E100" s="158"/>
      <c r="F100" s="158"/>
      <c r="G100" s="15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203"/>
    </row>
    <row r="101" spans="1:117" s="204" customFormat="1" ht="19.5" customHeight="1">
      <c r="A101" s="73">
        <v>16</v>
      </c>
      <c r="B101" s="158"/>
      <c r="C101" s="158"/>
      <c r="D101" s="158"/>
      <c r="E101" s="158"/>
      <c r="F101" s="158"/>
      <c r="G101" s="15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203"/>
    </row>
    <row r="102" spans="1:116" s="55" customFormat="1" ht="19.5" customHeight="1">
      <c r="A102" s="197" t="s">
        <v>239</v>
      </c>
      <c r="B102" s="198"/>
      <c r="C102" s="198"/>
      <c r="D102" s="198"/>
      <c r="E102" s="198"/>
      <c r="F102" s="198"/>
      <c r="G102" s="199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</row>
    <row r="103" spans="1:116" s="74" customFormat="1" ht="111" customHeight="1">
      <c r="A103" s="158">
        <v>1</v>
      </c>
      <c r="B103" s="158"/>
      <c r="C103" s="158" t="s">
        <v>144</v>
      </c>
      <c r="D103" s="158"/>
      <c r="E103" s="158"/>
      <c r="F103" s="158"/>
      <c r="G103" s="15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</row>
    <row r="104" spans="1:116" s="74" customFormat="1" ht="111" customHeight="1">
      <c r="A104" s="158">
        <v>2</v>
      </c>
      <c r="B104" s="158"/>
      <c r="C104" s="158" t="s">
        <v>156</v>
      </c>
      <c r="D104" s="158"/>
      <c r="E104" s="158"/>
      <c r="F104" s="158"/>
      <c r="G104" s="15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</row>
    <row r="105" spans="1:116" s="74" customFormat="1" ht="111" customHeight="1">
      <c r="A105" s="73">
        <v>3</v>
      </c>
      <c r="B105" s="158"/>
      <c r="C105" s="158" t="s">
        <v>320</v>
      </c>
      <c r="D105" s="158"/>
      <c r="E105" s="158"/>
      <c r="F105" s="158"/>
      <c r="G105" s="15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</row>
    <row r="106" spans="1:116" s="74" customFormat="1" ht="111" customHeight="1">
      <c r="A106" s="73">
        <v>4</v>
      </c>
      <c r="B106" s="158"/>
      <c r="C106" s="158" t="s">
        <v>319</v>
      </c>
      <c r="D106" s="158"/>
      <c r="E106" s="158"/>
      <c r="F106" s="158"/>
      <c r="G106" s="15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</row>
    <row r="107" spans="1:116" s="74" customFormat="1" ht="111" customHeight="1">
      <c r="A107" s="73">
        <v>5</v>
      </c>
      <c r="B107" s="158"/>
      <c r="C107" s="158" t="s">
        <v>324</v>
      </c>
      <c r="D107" s="158"/>
      <c r="E107" s="158"/>
      <c r="F107" s="158"/>
      <c r="G107" s="15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</row>
    <row r="108" spans="1:116" s="74" customFormat="1" ht="111" customHeight="1">
      <c r="A108" s="73">
        <v>6</v>
      </c>
      <c r="B108" s="158"/>
      <c r="C108" s="179" t="s">
        <v>444</v>
      </c>
      <c r="D108" s="158"/>
      <c r="E108" s="158"/>
      <c r="F108" s="158"/>
      <c r="G108" s="15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</row>
    <row r="109" spans="1:116" s="74" customFormat="1" ht="111" customHeight="1">
      <c r="A109" s="73">
        <v>7</v>
      </c>
      <c r="B109" s="158"/>
      <c r="C109" s="158" t="s">
        <v>446</v>
      </c>
      <c r="D109" s="158"/>
      <c r="E109" s="158"/>
      <c r="F109" s="158"/>
      <c r="G109" s="15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</row>
    <row r="110" spans="1:116" s="74" customFormat="1" ht="111" customHeight="1">
      <c r="A110" s="73">
        <v>8</v>
      </c>
      <c r="B110" s="158"/>
      <c r="C110" s="158" t="s">
        <v>448</v>
      </c>
      <c r="D110" s="158"/>
      <c r="E110" s="158"/>
      <c r="F110" s="158"/>
      <c r="G110" s="15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</row>
    <row r="111" spans="1:116" s="74" customFormat="1" ht="111" customHeight="1">
      <c r="A111" s="73">
        <v>9</v>
      </c>
      <c r="B111" s="158"/>
      <c r="C111" s="158" t="s">
        <v>449</v>
      </c>
      <c r="D111" s="158"/>
      <c r="E111" s="158"/>
      <c r="F111" s="158"/>
      <c r="G111" s="15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</row>
    <row r="112" spans="1:117" s="206" customFormat="1" ht="17.25" customHeight="1">
      <c r="A112" s="173">
        <v>9</v>
      </c>
      <c r="B112" s="174"/>
      <c r="C112" s="174"/>
      <c r="D112" s="174"/>
      <c r="E112" s="174"/>
      <c r="F112" s="174"/>
      <c r="G112" s="174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131"/>
      <c r="CZ112" s="131"/>
      <c r="DA112" s="131"/>
      <c r="DB112" s="131"/>
      <c r="DC112" s="131"/>
      <c r="DD112" s="131"/>
      <c r="DE112" s="131"/>
      <c r="DF112" s="131"/>
      <c r="DG112" s="131"/>
      <c r="DH112" s="131"/>
      <c r="DI112" s="131"/>
      <c r="DJ112" s="131"/>
      <c r="DK112" s="131"/>
      <c r="DL112" s="131"/>
      <c r="DM112" s="205"/>
    </row>
    <row r="113" spans="1:116" s="165" customFormat="1" ht="17.25" customHeight="1">
      <c r="A113" s="194" t="s">
        <v>240</v>
      </c>
      <c r="B113" s="195"/>
      <c r="C113" s="195"/>
      <c r="D113" s="195"/>
      <c r="E113" s="195"/>
      <c r="F113" s="195"/>
      <c r="G113" s="196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</row>
    <row r="114" spans="1:116" s="74" customFormat="1" ht="111" customHeight="1">
      <c r="A114" s="158">
        <v>1</v>
      </c>
      <c r="B114" s="158"/>
      <c r="C114" s="158" t="s">
        <v>154</v>
      </c>
      <c r="D114" s="158"/>
      <c r="E114" s="158"/>
      <c r="F114" s="158"/>
      <c r="G114" s="15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</row>
    <row r="115" spans="1:116" s="74" customFormat="1" ht="111" customHeight="1">
      <c r="A115" s="158">
        <v>2</v>
      </c>
      <c r="B115" s="158"/>
      <c r="C115" s="158" t="s">
        <v>160</v>
      </c>
      <c r="D115" s="158"/>
      <c r="E115" s="158"/>
      <c r="F115" s="158"/>
      <c r="G115" s="15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</row>
    <row r="116" spans="1:116" s="74" customFormat="1" ht="111" customHeight="1">
      <c r="A116" s="158">
        <v>3</v>
      </c>
      <c r="B116" s="158"/>
      <c r="C116" s="158" t="s">
        <v>321</v>
      </c>
      <c r="D116" s="158"/>
      <c r="E116" s="158"/>
      <c r="F116" s="158"/>
      <c r="G116" s="15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</row>
    <row r="117" spans="1:116" s="74" customFormat="1" ht="111" customHeight="1">
      <c r="A117" s="158">
        <v>4</v>
      </c>
      <c r="B117" s="158"/>
      <c r="C117" s="158" t="s">
        <v>322</v>
      </c>
      <c r="D117" s="158"/>
      <c r="E117" s="158"/>
      <c r="F117" s="158"/>
      <c r="G117" s="15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</row>
    <row r="118" spans="1:116" s="74" customFormat="1" ht="111" customHeight="1">
      <c r="A118" s="158">
        <v>5</v>
      </c>
      <c r="B118" s="158"/>
      <c r="C118" s="158" t="s">
        <v>440</v>
      </c>
      <c r="D118" s="158"/>
      <c r="E118" s="158"/>
      <c r="F118" s="158"/>
      <c r="G118" s="15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</row>
    <row r="119" spans="1:116" s="74" customFormat="1" ht="111" customHeight="1">
      <c r="A119" s="73">
        <v>6</v>
      </c>
      <c r="B119" s="158"/>
      <c r="C119" s="158" t="s">
        <v>443</v>
      </c>
      <c r="D119" s="158"/>
      <c r="E119" s="158"/>
      <c r="F119" s="158"/>
      <c r="G119" s="15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</row>
    <row r="120" spans="1:117" s="206" customFormat="1" ht="19.5" customHeight="1">
      <c r="A120" s="173">
        <v>6</v>
      </c>
      <c r="B120" s="174"/>
      <c r="C120" s="174"/>
      <c r="D120" s="174"/>
      <c r="E120" s="174"/>
      <c r="F120" s="174"/>
      <c r="G120" s="174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  <c r="DC120" s="131"/>
      <c r="DD120" s="131"/>
      <c r="DE120" s="131"/>
      <c r="DF120" s="131"/>
      <c r="DG120" s="131"/>
      <c r="DH120" s="131"/>
      <c r="DI120" s="131"/>
      <c r="DJ120" s="131"/>
      <c r="DK120" s="131"/>
      <c r="DL120" s="131"/>
      <c r="DM120" s="205"/>
    </row>
    <row r="121" spans="1:116" s="165" customFormat="1" ht="19.5" customHeight="1">
      <c r="A121" s="194" t="s">
        <v>241</v>
      </c>
      <c r="B121" s="195"/>
      <c r="C121" s="195"/>
      <c r="D121" s="195"/>
      <c r="E121" s="195"/>
      <c r="F121" s="195"/>
      <c r="G121" s="196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</row>
    <row r="122" spans="1:116" s="74" customFormat="1" ht="111" customHeight="1">
      <c r="A122" s="158">
        <v>1</v>
      </c>
      <c r="B122" s="158"/>
      <c r="C122" s="158" t="s">
        <v>196</v>
      </c>
      <c r="D122" s="158"/>
      <c r="E122" s="158"/>
      <c r="F122" s="158"/>
      <c r="G122" s="15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</row>
    <row r="123" spans="1:116" s="74" customFormat="1" ht="111" customHeight="1">
      <c r="A123" s="158">
        <v>2</v>
      </c>
      <c r="B123" s="158"/>
      <c r="C123" s="158" t="s">
        <v>197</v>
      </c>
      <c r="D123" s="158"/>
      <c r="E123" s="158"/>
      <c r="F123" s="158"/>
      <c r="G123" s="15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</row>
    <row r="124" spans="1:116" s="74" customFormat="1" ht="111" customHeight="1">
      <c r="A124" s="158">
        <v>3</v>
      </c>
      <c r="B124" s="158"/>
      <c r="C124" s="158" t="s">
        <v>275</v>
      </c>
      <c r="D124" s="158"/>
      <c r="E124" s="158"/>
      <c r="F124" s="158"/>
      <c r="G124" s="15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</row>
    <row r="125" spans="1:116" s="74" customFormat="1" ht="111" customHeight="1">
      <c r="A125" s="158">
        <v>4</v>
      </c>
      <c r="B125" s="158"/>
      <c r="C125" s="158" t="s">
        <v>341</v>
      </c>
      <c r="D125" s="158"/>
      <c r="E125" s="158"/>
      <c r="F125" s="158"/>
      <c r="G125" s="15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</row>
    <row r="126" spans="1:116" s="74" customFormat="1" ht="111" customHeight="1">
      <c r="A126" s="158">
        <v>5</v>
      </c>
      <c r="B126" s="158"/>
      <c r="C126" s="158" t="s">
        <v>276</v>
      </c>
      <c r="D126" s="158"/>
      <c r="E126" s="158"/>
      <c r="F126" s="158"/>
      <c r="G126" s="15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</row>
    <row r="127" spans="1:116" s="74" customFormat="1" ht="111" customHeight="1">
      <c r="A127" s="158">
        <v>6</v>
      </c>
      <c r="B127" s="158"/>
      <c r="C127" s="158" t="s">
        <v>279</v>
      </c>
      <c r="D127" s="158"/>
      <c r="E127" s="158"/>
      <c r="F127" s="158"/>
      <c r="G127" s="15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</row>
    <row r="128" spans="1:116" s="55" customFormat="1" ht="111" customHeight="1">
      <c r="A128" s="158">
        <v>7</v>
      </c>
      <c r="B128" s="116"/>
      <c r="C128" s="158" t="s">
        <v>277</v>
      </c>
      <c r="D128" s="158"/>
      <c r="E128" s="158"/>
      <c r="F128" s="158"/>
      <c r="G128" s="158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</row>
    <row r="129" spans="1:116" s="55" customFormat="1" ht="111" customHeight="1">
      <c r="A129" s="158">
        <v>8</v>
      </c>
      <c r="B129" s="116"/>
      <c r="C129" s="158" t="s">
        <v>278</v>
      </c>
      <c r="D129" s="158"/>
      <c r="E129" s="158"/>
      <c r="F129" s="158"/>
      <c r="G129" s="158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</row>
    <row r="130" spans="1:116" s="55" customFormat="1" ht="111" customHeight="1">
      <c r="A130" s="158">
        <v>9</v>
      </c>
      <c r="B130" s="116"/>
      <c r="C130" s="158" t="s">
        <v>280</v>
      </c>
      <c r="D130" s="158"/>
      <c r="E130" s="158"/>
      <c r="F130" s="158"/>
      <c r="G130" s="158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</row>
    <row r="131" spans="1:117" s="204" customFormat="1" ht="20.25" customHeight="1">
      <c r="A131" s="73">
        <v>9</v>
      </c>
      <c r="B131" s="158"/>
      <c r="C131" s="158"/>
      <c r="D131" s="158"/>
      <c r="E131" s="158"/>
      <c r="F131" s="158"/>
      <c r="G131" s="15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203"/>
    </row>
    <row r="132" spans="1:116" s="55" customFormat="1" ht="20.25" customHeight="1">
      <c r="A132" s="197" t="s">
        <v>242</v>
      </c>
      <c r="B132" s="198"/>
      <c r="C132" s="198"/>
      <c r="D132" s="198"/>
      <c r="E132" s="198"/>
      <c r="F132" s="198"/>
      <c r="G132" s="199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</row>
    <row r="133" spans="1:116" s="55" customFormat="1" ht="111" customHeight="1">
      <c r="A133" s="158">
        <v>1</v>
      </c>
      <c r="B133" s="66"/>
      <c r="C133" s="158" t="s">
        <v>259</v>
      </c>
      <c r="D133" s="66"/>
      <c r="E133" s="56"/>
      <c r="F133" s="56"/>
      <c r="G133" s="56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</row>
    <row r="134" spans="1:116" s="55" customFormat="1" ht="111" customHeight="1">
      <c r="A134" s="158">
        <v>2</v>
      </c>
      <c r="B134" s="66"/>
      <c r="C134" s="158" t="s">
        <v>308</v>
      </c>
      <c r="D134" s="66"/>
      <c r="E134" s="56"/>
      <c r="F134" s="56"/>
      <c r="G134" s="56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</row>
    <row r="135" spans="1:116" s="55" customFormat="1" ht="111" customHeight="1">
      <c r="A135" s="158">
        <v>3</v>
      </c>
      <c r="B135" s="66"/>
      <c r="C135" s="158" t="s">
        <v>310</v>
      </c>
      <c r="D135" s="66"/>
      <c r="E135" s="56"/>
      <c r="F135" s="56"/>
      <c r="G135" s="56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</row>
    <row r="136" spans="1:116" s="55" customFormat="1" ht="111" customHeight="1">
      <c r="A136" s="158">
        <v>4</v>
      </c>
      <c r="B136" s="66"/>
      <c r="C136" s="158" t="s">
        <v>314</v>
      </c>
      <c r="D136" s="66"/>
      <c r="E136" s="56"/>
      <c r="F136" s="56"/>
      <c r="G136" s="56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</row>
    <row r="137" spans="1:116" s="81" customFormat="1" ht="111" customHeight="1">
      <c r="A137" s="158">
        <v>5</v>
      </c>
      <c r="B137" s="66"/>
      <c r="C137" s="177" t="s">
        <v>413</v>
      </c>
      <c r="D137" s="66"/>
      <c r="E137" s="56"/>
      <c r="F137" s="56"/>
      <c r="G137" s="5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</row>
    <row r="138" spans="1:116" s="55" customFormat="1" ht="111" customHeight="1">
      <c r="A138" s="158">
        <v>6</v>
      </c>
      <c r="B138" s="66"/>
      <c r="C138" s="158" t="s">
        <v>413</v>
      </c>
      <c r="D138" s="66"/>
      <c r="E138" s="56"/>
      <c r="F138" s="56"/>
      <c r="G138" s="56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</row>
    <row r="139" spans="1:116" s="55" customFormat="1" ht="111" customHeight="1">
      <c r="A139" s="158">
        <v>7</v>
      </c>
      <c r="B139" s="66"/>
      <c r="C139" s="158" t="s">
        <v>430</v>
      </c>
      <c r="D139" s="66"/>
      <c r="E139" s="56"/>
      <c r="F139" s="56"/>
      <c r="G139" s="56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</row>
    <row r="140" spans="1:116" s="55" customFormat="1" ht="111" customHeight="1">
      <c r="A140" s="158">
        <v>8</v>
      </c>
      <c r="B140" s="116"/>
      <c r="C140" s="158" t="s">
        <v>432</v>
      </c>
      <c r="D140" s="66"/>
      <c r="E140" s="56"/>
      <c r="F140" s="56"/>
      <c r="G140" s="56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</row>
    <row r="141" spans="1:117" s="206" customFormat="1" ht="19.5" customHeight="1">
      <c r="A141" s="173">
        <v>8</v>
      </c>
      <c r="B141" s="174"/>
      <c r="C141" s="174"/>
      <c r="D141" s="174"/>
      <c r="E141" s="174"/>
      <c r="F141" s="174"/>
      <c r="G141" s="174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1"/>
      <c r="CC141" s="131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205"/>
    </row>
    <row r="142" spans="1:116" s="165" customFormat="1" ht="19.5" customHeight="1">
      <c r="A142" s="194" t="s">
        <v>243</v>
      </c>
      <c r="B142" s="195"/>
      <c r="C142" s="195"/>
      <c r="D142" s="195"/>
      <c r="E142" s="195"/>
      <c r="F142" s="195"/>
      <c r="G142" s="196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</row>
    <row r="143" spans="1:116" s="74" customFormat="1" ht="111" customHeight="1">
      <c r="A143" s="158">
        <v>1</v>
      </c>
      <c r="B143" s="158"/>
      <c r="C143" s="158" t="s">
        <v>139</v>
      </c>
      <c r="D143" s="158"/>
      <c r="E143" s="158"/>
      <c r="F143" s="158"/>
      <c r="G143" s="15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</row>
    <row r="144" spans="1:116" s="55" customFormat="1" ht="111" customHeight="1">
      <c r="A144" s="158">
        <v>2</v>
      </c>
      <c r="B144" s="116"/>
      <c r="C144" s="158" t="s">
        <v>294</v>
      </c>
      <c r="D144" s="158"/>
      <c r="E144" s="158"/>
      <c r="F144" s="158"/>
      <c r="G144" s="158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</row>
    <row r="145" spans="1:116" s="55" customFormat="1" ht="111" customHeight="1">
      <c r="A145" s="158">
        <v>3</v>
      </c>
      <c r="B145" s="116"/>
      <c r="C145" s="158" t="s">
        <v>294</v>
      </c>
      <c r="D145" s="158"/>
      <c r="E145" s="158"/>
      <c r="F145" s="158"/>
      <c r="G145" s="158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</row>
    <row r="146" spans="1:117" s="204" customFormat="1" ht="111" customHeight="1">
      <c r="A146" s="73">
        <v>4</v>
      </c>
      <c r="B146" s="158"/>
      <c r="C146" s="156" t="s">
        <v>337</v>
      </c>
      <c r="D146" s="158"/>
      <c r="E146" s="158"/>
      <c r="F146" s="158"/>
      <c r="G146" s="15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203"/>
    </row>
    <row r="147" spans="1:116" s="74" customFormat="1" ht="111" customHeight="1">
      <c r="A147" s="73">
        <v>5</v>
      </c>
      <c r="B147" s="158"/>
      <c r="C147" s="158" t="s">
        <v>384</v>
      </c>
      <c r="D147" s="158"/>
      <c r="E147" s="56"/>
      <c r="F147" s="158"/>
      <c r="G147" s="15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</row>
    <row r="148" spans="1:116" s="87" customFormat="1" ht="111" customHeight="1">
      <c r="A148" s="73">
        <v>6</v>
      </c>
      <c r="B148" s="73"/>
      <c r="C148" s="177" t="s">
        <v>385</v>
      </c>
      <c r="D148" s="158"/>
      <c r="E148" s="158"/>
      <c r="F148" s="158"/>
      <c r="G148" s="158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</row>
    <row r="149" spans="1:116" s="87" customFormat="1" ht="111" customHeight="1">
      <c r="A149" s="73">
        <v>7</v>
      </c>
      <c r="B149" s="73"/>
      <c r="C149" s="158" t="s">
        <v>397</v>
      </c>
      <c r="D149" s="158"/>
      <c r="E149" s="158"/>
      <c r="F149" s="158"/>
      <c r="G149" s="158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</row>
    <row r="150" spans="1:116" s="87" customFormat="1" ht="111" customHeight="1">
      <c r="A150" s="73">
        <v>8</v>
      </c>
      <c r="B150" s="73"/>
      <c r="C150" s="158" t="s">
        <v>402</v>
      </c>
      <c r="D150" s="158"/>
      <c r="E150" s="158"/>
      <c r="F150" s="158"/>
      <c r="G150" s="158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</row>
    <row r="151" spans="1:116" s="87" customFormat="1" ht="111" customHeight="1">
      <c r="A151" s="73">
        <v>9</v>
      </c>
      <c r="B151" s="73"/>
      <c r="C151" s="158" t="s">
        <v>409</v>
      </c>
      <c r="D151" s="158"/>
      <c r="E151" s="158"/>
      <c r="F151" s="158"/>
      <c r="G151" s="158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</row>
    <row r="152" spans="1:116" s="87" customFormat="1" ht="111" customHeight="1">
      <c r="A152" s="73">
        <v>10</v>
      </c>
      <c r="B152" s="73"/>
      <c r="C152" s="158" t="s">
        <v>412</v>
      </c>
      <c r="D152" s="158"/>
      <c r="E152" s="158"/>
      <c r="F152" s="158"/>
      <c r="G152" s="158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</row>
    <row r="153" spans="1:116" s="55" customFormat="1" ht="111" customHeight="1">
      <c r="A153" s="73">
        <v>11</v>
      </c>
      <c r="B153" s="116"/>
      <c r="C153" s="158" t="s">
        <v>428</v>
      </c>
      <c r="D153" s="158"/>
      <c r="E153" s="158"/>
      <c r="F153" s="158"/>
      <c r="G153" s="158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</row>
    <row r="154" spans="1:117" s="206" customFormat="1" ht="16.5" customHeight="1">
      <c r="A154" s="173">
        <v>11</v>
      </c>
      <c r="B154" s="174"/>
      <c r="C154" s="174"/>
      <c r="D154" s="174"/>
      <c r="E154" s="174"/>
      <c r="F154" s="174"/>
      <c r="G154" s="174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205"/>
    </row>
    <row r="155" spans="1:116" s="165" customFormat="1" ht="16.5" customHeight="1">
      <c r="A155" s="194" t="s">
        <v>244</v>
      </c>
      <c r="B155" s="195"/>
      <c r="C155" s="195"/>
      <c r="D155" s="195"/>
      <c r="E155" s="195"/>
      <c r="F155" s="195"/>
      <c r="G155" s="196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</row>
    <row r="156" spans="1:116" s="74" customFormat="1" ht="111" customHeight="1">
      <c r="A156" s="73">
        <v>1</v>
      </c>
      <c r="B156" s="158"/>
      <c r="C156" s="158" t="s">
        <v>287</v>
      </c>
      <c r="D156" s="158"/>
      <c r="E156" s="56"/>
      <c r="F156" s="158"/>
      <c r="G156" s="15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</row>
    <row r="157" spans="1:116" s="74" customFormat="1" ht="111" customHeight="1">
      <c r="A157" s="73">
        <v>2</v>
      </c>
      <c r="B157" s="158"/>
      <c r="C157" s="158" t="s">
        <v>288</v>
      </c>
      <c r="D157" s="158"/>
      <c r="E157" s="56"/>
      <c r="F157" s="158"/>
      <c r="G157" s="15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</row>
    <row r="158" spans="1:116" s="74" customFormat="1" ht="111" customHeight="1">
      <c r="A158" s="73">
        <v>3</v>
      </c>
      <c r="B158" s="158"/>
      <c r="C158" s="158" t="s">
        <v>356</v>
      </c>
      <c r="D158" s="158"/>
      <c r="E158" s="56"/>
      <c r="F158" s="158"/>
      <c r="G158" s="15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</row>
    <row r="159" spans="1:116" s="74" customFormat="1" ht="111" customHeight="1">
      <c r="A159" s="73">
        <v>4</v>
      </c>
      <c r="B159" s="158"/>
      <c r="C159" s="158" t="s">
        <v>358</v>
      </c>
      <c r="D159" s="158"/>
      <c r="E159" s="56"/>
      <c r="F159" s="158"/>
      <c r="G159" s="15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</row>
    <row r="160" spans="1:116" s="74" customFormat="1" ht="111" customHeight="1">
      <c r="A160" s="73">
        <v>5</v>
      </c>
      <c r="B160" s="158"/>
      <c r="C160" s="158" t="s">
        <v>358</v>
      </c>
      <c r="D160" s="158"/>
      <c r="E160" s="56"/>
      <c r="F160" s="158"/>
      <c r="G160" s="15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</row>
    <row r="161" spans="1:116" s="74" customFormat="1" ht="111" customHeight="1">
      <c r="A161" s="73">
        <v>6</v>
      </c>
      <c r="B161" s="158"/>
      <c r="C161" s="158" t="s">
        <v>358</v>
      </c>
      <c r="D161" s="158"/>
      <c r="E161" s="56"/>
      <c r="F161" s="158"/>
      <c r="G161" s="15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</row>
    <row r="162" spans="1:116" s="74" customFormat="1" ht="111" customHeight="1">
      <c r="A162" s="73">
        <v>7</v>
      </c>
      <c r="B162" s="158"/>
      <c r="C162" s="158" t="s">
        <v>364</v>
      </c>
      <c r="D162" s="158"/>
      <c r="E162" s="56"/>
      <c r="F162" s="158"/>
      <c r="G162" s="15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</row>
    <row r="163" spans="1:116" s="74" customFormat="1" ht="111" customHeight="1">
      <c r="A163" s="73">
        <v>8</v>
      </c>
      <c r="B163" s="158"/>
      <c r="C163" s="158" t="s">
        <v>365</v>
      </c>
      <c r="D163" s="158"/>
      <c r="E163" s="56"/>
      <c r="F163" s="158"/>
      <c r="G163" s="15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</row>
    <row r="164" spans="1:116" s="207" customFormat="1" ht="111" customHeight="1">
      <c r="A164" s="73">
        <v>9</v>
      </c>
      <c r="B164" s="158"/>
      <c r="C164" s="177" t="s">
        <v>363</v>
      </c>
      <c r="D164" s="158"/>
      <c r="E164" s="56"/>
      <c r="F164" s="158"/>
      <c r="G164" s="158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</row>
    <row r="165" spans="1:116" s="74" customFormat="1" ht="111" customHeight="1">
      <c r="A165" s="73">
        <v>10</v>
      </c>
      <c r="B165" s="158"/>
      <c r="C165" s="158" t="s">
        <v>375</v>
      </c>
      <c r="D165" s="158"/>
      <c r="E165" s="56"/>
      <c r="F165" s="158"/>
      <c r="G165" s="15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</row>
    <row r="166" spans="1:116" s="74" customFormat="1" ht="111" customHeight="1">
      <c r="A166" s="73">
        <v>11</v>
      </c>
      <c r="B166" s="158"/>
      <c r="C166" s="158" t="s">
        <v>375</v>
      </c>
      <c r="D166" s="158"/>
      <c r="E166" s="56"/>
      <c r="F166" s="158"/>
      <c r="G166" s="15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</row>
    <row r="167" spans="1:116" s="74" customFormat="1" ht="111" customHeight="1">
      <c r="A167" s="73">
        <v>12</v>
      </c>
      <c r="B167" s="158"/>
      <c r="C167" s="156" t="s">
        <v>380</v>
      </c>
      <c r="D167" s="158"/>
      <c r="E167" s="56"/>
      <c r="F167" s="158"/>
      <c r="G167" s="15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</row>
    <row r="168" spans="1:116" s="74" customFormat="1" ht="111" customHeight="1">
      <c r="A168" s="73">
        <v>13</v>
      </c>
      <c r="B168" s="158"/>
      <c r="C168" s="158" t="s">
        <v>382</v>
      </c>
      <c r="D168" s="158"/>
      <c r="E168" s="56"/>
      <c r="F168" s="158"/>
      <c r="G168" s="15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</row>
    <row r="169" spans="1:116" s="74" customFormat="1" ht="111" customHeight="1">
      <c r="A169" s="180">
        <v>14</v>
      </c>
      <c r="B169" s="181"/>
      <c r="C169" s="158" t="s">
        <v>386</v>
      </c>
      <c r="D169" s="158"/>
      <c r="E169" s="56"/>
      <c r="F169" s="158"/>
      <c r="G169" s="15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</row>
    <row r="170" spans="1:116" s="74" customFormat="1" ht="111" customHeight="1">
      <c r="A170" s="73">
        <v>15</v>
      </c>
      <c r="B170" s="158"/>
      <c r="C170" s="158" t="s">
        <v>390</v>
      </c>
      <c r="D170" s="158"/>
      <c r="E170" s="56"/>
      <c r="F170" s="158"/>
      <c r="G170" s="15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</row>
    <row r="171" spans="1:116" s="74" customFormat="1" ht="111" customHeight="1">
      <c r="A171" s="73">
        <v>16</v>
      </c>
      <c r="B171" s="158"/>
      <c r="C171" s="158" t="s">
        <v>394</v>
      </c>
      <c r="D171" s="158"/>
      <c r="E171" s="56"/>
      <c r="F171" s="158"/>
      <c r="G171" s="15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</row>
    <row r="172" spans="1:116" s="74" customFormat="1" ht="111" customHeight="1">
      <c r="A172" s="73">
        <v>17</v>
      </c>
      <c r="B172" s="158"/>
      <c r="C172" s="158" t="s">
        <v>398</v>
      </c>
      <c r="D172" s="158"/>
      <c r="E172" s="56"/>
      <c r="F172" s="158"/>
      <c r="G172" s="15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</row>
    <row r="173" spans="1:116" s="74" customFormat="1" ht="111" customHeight="1">
      <c r="A173" s="73">
        <v>18</v>
      </c>
      <c r="B173" s="158"/>
      <c r="C173" s="158" t="s">
        <v>399</v>
      </c>
      <c r="D173" s="158"/>
      <c r="E173" s="56"/>
      <c r="F173" s="158"/>
      <c r="G173" s="15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</row>
    <row r="174" spans="1:116" s="74" customFormat="1" ht="111" customHeight="1">
      <c r="A174" s="73">
        <v>19</v>
      </c>
      <c r="B174" s="158"/>
      <c r="C174" s="158" t="s">
        <v>400</v>
      </c>
      <c r="D174" s="158"/>
      <c r="E174" s="56"/>
      <c r="F174" s="158"/>
      <c r="G174" s="15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</row>
    <row r="175" spans="1:116" s="74" customFormat="1" ht="111" customHeight="1">
      <c r="A175" s="73">
        <v>20</v>
      </c>
      <c r="B175" s="158"/>
      <c r="C175" s="158" t="s">
        <v>401</v>
      </c>
      <c r="D175" s="158"/>
      <c r="E175" s="56"/>
      <c r="F175" s="158"/>
      <c r="G175" s="15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</row>
    <row r="176" spans="1:116" s="208" customFormat="1" ht="111" customHeight="1">
      <c r="A176" s="73">
        <v>21</v>
      </c>
      <c r="B176" s="158"/>
      <c r="C176" s="177" t="s">
        <v>403</v>
      </c>
      <c r="D176" s="158"/>
      <c r="E176" s="56"/>
      <c r="F176" s="158"/>
      <c r="G176" s="158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</row>
    <row r="177" spans="1:116" s="74" customFormat="1" ht="111" customHeight="1">
      <c r="A177" s="73">
        <v>22</v>
      </c>
      <c r="B177" s="158"/>
      <c r="C177" s="158" t="s">
        <v>404</v>
      </c>
      <c r="D177" s="158"/>
      <c r="E177" s="56"/>
      <c r="F177" s="158"/>
      <c r="G177" s="15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</row>
    <row r="178" spans="1:116" s="74" customFormat="1" ht="111" customHeight="1">
      <c r="A178" s="73">
        <v>23</v>
      </c>
      <c r="B178" s="158"/>
      <c r="C178" s="158" t="s">
        <v>405</v>
      </c>
      <c r="D178" s="158"/>
      <c r="E178" s="56"/>
      <c r="F178" s="158"/>
      <c r="G178" s="15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</row>
    <row r="179" spans="1:116" s="74" customFormat="1" ht="111" customHeight="1">
      <c r="A179" s="73">
        <v>24</v>
      </c>
      <c r="B179" s="158"/>
      <c r="C179" s="158" t="s">
        <v>411</v>
      </c>
      <c r="D179" s="158"/>
      <c r="E179" s="56"/>
      <c r="F179" s="158"/>
      <c r="G179" s="15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</row>
    <row r="180" spans="1:117" s="206" customFormat="1" ht="12.75">
      <c r="A180" s="173">
        <v>24</v>
      </c>
      <c r="B180" s="174"/>
      <c r="C180" s="174"/>
      <c r="D180" s="174"/>
      <c r="E180" s="174"/>
      <c r="F180" s="174"/>
      <c r="G180" s="174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205"/>
    </row>
    <row r="181" spans="1:7" s="127" customFormat="1" ht="57" customHeight="1">
      <c r="A181" s="184"/>
      <c r="B181" s="184"/>
      <c r="C181" s="201" t="s">
        <v>495</v>
      </c>
      <c r="D181" s="202"/>
      <c r="E181" s="202"/>
      <c r="F181" s="202"/>
      <c r="G181" s="202"/>
    </row>
    <row r="182" spans="1:7" s="127" customFormat="1" ht="63.75" customHeight="1">
      <c r="A182" s="184"/>
      <c r="B182" s="184"/>
      <c r="C182" s="201" t="s">
        <v>226</v>
      </c>
      <c r="D182" s="202"/>
      <c r="E182" s="202"/>
      <c r="F182" s="202"/>
      <c r="G182" s="202"/>
    </row>
    <row r="183" spans="1:7" s="127" customFormat="1" ht="52.5" customHeight="1">
      <c r="A183" s="184"/>
      <c r="B183" s="184"/>
      <c r="C183" s="201" t="s">
        <v>227</v>
      </c>
      <c r="D183" s="202"/>
      <c r="E183" s="202"/>
      <c r="F183" s="202"/>
      <c r="G183" s="202"/>
    </row>
    <row r="184" spans="1:7" s="127" customFormat="1" ht="58.5" customHeight="1">
      <c r="A184" s="184"/>
      <c r="B184" s="184"/>
      <c r="C184" s="201" t="s">
        <v>225</v>
      </c>
      <c r="D184" s="202"/>
      <c r="E184" s="202"/>
      <c r="F184" s="202"/>
      <c r="G184" s="202"/>
    </row>
    <row r="185" spans="1:7" s="127" customFormat="1" ht="52.5" customHeight="1">
      <c r="A185" s="184"/>
      <c r="B185" s="184"/>
      <c r="C185" s="201" t="s">
        <v>228</v>
      </c>
      <c r="D185" s="202"/>
      <c r="E185" s="202"/>
      <c r="F185" s="202"/>
      <c r="G185" s="202"/>
    </row>
    <row r="186" spans="1:7" s="127" customFormat="1" ht="39.75" customHeight="1">
      <c r="A186" s="184"/>
      <c r="B186" s="184"/>
      <c r="C186" s="201" t="s">
        <v>229</v>
      </c>
      <c r="D186" s="202"/>
      <c r="E186" s="202"/>
      <c r="F186" s="202"/>
      <c r="G186" s="202"/>
    </row>
    <row r="187" spans="1:7" s="127" customFormat="1" ht="59.25" customHeight="1">
      <c r="A187" s="200"/>
      <c r="B187" s="200"/>
      <c r="C187" s="201" t="s">
        <v>496</v>
      </c>
      <c r="D187" s="201"/>
      <c r="E187" s="201"/>
      <c r="F187" s="201"/>
      <c r="G187" s="201"/>
    </row>
    <row r="188" spans="1:7" s="127" customFormat="1" ht="35.25" customHeight="1">
      <c r="A188" s="184"/>
      <c r="B188" s="184"/>
      <c r="C188" s="201" t="s">
        <v>497</v>
      </c>
      <c r="D188" s="202"/>
      <c r="E188" s="202"/>
      <c r="F188" s="202"/>
      <c r="G188" s="202"/>
    </row>
    <row r="189" spans="1:7" s="127" customFormat="1" ht="24" customHeight="1">
      <c r="A189" s="139"/>
      <c r="B189" s="139"/>
      <c r="C189" s="187"/>
      <c r="D189" s="139"/>
      <c r="E189" s="139"/>
      <c r="F189" s="139"/>
      <c r="G189" s="139"/>
    </row>
    <row r="190" spans="1:116" s="169" customFormat="1" ht="15.75">
      <c r="A190" s="240" t="s">
        <v>475</v>
      </c>
      <c r="B190" s="241"/>
      <c r="C190" s="242"/>
      <c r="D190" s="171"/>
      <c r="E190" s="171"/>
      <c r="F190" s="171"/>
      <c r="G190" s="17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</row>
    <row r="191" spans="1:116" s="169" customFormat="1" ht="15.75">
      <c r="A191" s="168"/>
      <c r="B191" s="168"/>
      <c r="C191" s="168"/>
      <c r="D191" s="168"/>
      <c r="E191" s="168"/>
      <c r="F191" s="168"/>
      <c r="G191" s="168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</row>
    <row r="192" spans="1:116" s="169" customFormat="1" ht="15.75">
      <c r="A192" s="239" t="s">
        <v>477</v>
      </c>
      <c r="B192" s="239"/>
      <c r="C192" s="168"/>
      <c r="D192" s="168"/>
      <c r="E192" s="168"/>
      <c r="F192" s="168"/>
      <c r="G192" s="168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</row>
    <row r="193" spans="1:116" s="170" customFormat="1" ht="15.75">
      <c r="A193" s="168"/>
      <c r="B193" s="168"/>
      <c r="C193" s="168"/>
      <c r="D193" s="168"/>
      <c r="E193" s="168"/>
      <c r="F193" s="168"/>
      <c r="G193" s="168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  <c r="DL193" s="153"/>
    </row>
    <row r="194" spans="1:116" s="170" customFormat="1" ht="30.75" customHeight="1">
      <c r="A194" s="243" t="s">
        <v>485</v>
      </c>
      <c r="B194" s="243"/>
      <c r="C194" s="243"/>
      <c r="D194" s="168"/>
      <c r="E194" s="168"/>
      <c r="F194" s="168"/>
      <c r="G194" s="168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  <c r="DL194" s="153"/>
    </row>
    <row r="195" spans="1:116" s="170" customFormat="1" ht="15.75">
      <c r="A195" s="168"/>
      <c r="B195" s="168"/>
      <c r="C195" s="168"/>
      <c r="D195" s="168"/>
      <c r="E195" s="168"/>
      <c r="F195" s="168"/>
      <c r="G195" s="168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  <c r="DL195" s="153"/>
    </row>
    <row r="196" spans="1:116" s="170" customFormat="1" ht="33.75" customHeight="1">
      <c r="A196" s="243" t="s">
        <v>486</v>
      </c>
      <c r="B196" s="243"/>
      <c r="C196" s="243"/>
      <c r="D196" s="168"/>
      <c r="E196" s="168"/>
      <c r="F196" s="168"/>
      <c r="G196" s="168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</row>
    <row r="197" spans="1:116" s="169" customFormat="1" ht="15.75">
      <c r="A197" s="168"/>
      <c r="B197" s="168"/>
      <c r="C197" s="168"/>
      <c r="D197" s="168"/>
      <c r="E197" s="168"/>
      <c r="F197" s="168"/>
      <c r="G197" s="168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</row>
    <row r="198" spans="1:116" s="169" customFormat="1" ht="15.75">
      <c r="A198" s="239" t="s">
        <v>480</v>
      </c>
      <c r="B198" s="239"/>
      <c r="C198" s="239"/>
      <c r="D198" s="168"/>
      <c r="E198" s="168"/>
      <c r="F198" s="168"/>
      <c r="G198" s="168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</row>
    <row r="199" spans="1:116" s="169" customFormat="1" ht="15.75">
      <c r="A199" s="168"/>
      <c r="B199" s="168"/>
      <c r="C199" s="168"/>
      <c r="D199" s="168"/>
      <c r="E199" s="168"/>
      <c r="F199" s="168"/>
      <c r="G199" s="168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</row>
    <row r="200" spans="1:116" s="169" customFormat="1" ht="15.75">
      <c r="A200" s="239" t="s">
        <v>481</v>
      </c>
      <c r="B200" s="239"/>
      <c r="C200" s="239"/>
      <c r="D200" s="168"/>
      <c r="E200" s="168"/>
      <c r="F200" s="168"/>
      <c r="G200" s="168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</row>
    <row r="201" spans="1:116" s="169" customFormat="1" ht="15.75">
      <c r="A201" s="168"/>
      <c r="B201" s="168"/>
      <c r="C201" s="168"/>
      <c r="D201" s="168"/>
      <c r="E201" s="168"/>
      <c r="F201" s="168"/>
      <c r="G201" s="168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</row>
    <row r="202" spans="1:116" s="169" customFormat="1" ht="15.75">
      <c r="A202" s="168"/>
      <c r="B202" s="168"/>
      <c r="C202" s="168"/>
      <c r="D202" s="168"/>
      <c r="E202" s="168"/>
      <c r="F202" s="168"/>
      <c r="G202" s="168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</row>
    <row r="203" spans="1:116" s="169" customFormat="1" ht="15.75">
      <c r="A203" s="168"/>
      <c r="B203" s="168"/>
      <c r="C203" s="168"/>
      <c r="D203" s="168"/>
      <c r="E203" s="168"/>
      <c r="F203" s="168"/>
      <c r="G203" s="168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</row>
    <row r="204" spans="1:116" s="169" customFormat="1" ht="15.75">
      <c r="A204" s="168"/>
      <c r="B204" s="168"/>
      <c r="C204" s="168"/>
      <c r="D204" s="168"/>
      <c r="E204" s="168"/>
      <c r="F204" s="168"/>
      <c r="G204" s="168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</row>
    <row r="205" spans="1:116" s="169" customFormat="1" ht="15.75">
      <c r="A205" s="168"/>
      <c r="B205" s="168"/>
      <c r="C205" s="168"/>
      <c r="D205" s="168"/>
      <c r="E205" s="168"/>
      <c r="F205" s="168"/>
      <c r="G205" s="168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</row>
    <row r="206" spans="1:116" s="169" customFormat="1" ht="15.75">
      <c r="A206" s="168"/>
      <c r="B206" s="168"/>
      <c r="C206" s="168"/>
      <c r="D206" s="168"/>
      <c r="E206" s="168"/>
      <c r="F206" s="168"/>
      <c r="G206" s="168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</row>
    <row r="207" spans="1:116" s="169" customFormat="1" ht="15.75">
      <c r="A207" s="168"/>
      <c r="B207" s="168"/>
      <c r="C207" s="168"/>
      <c r="D207" s="168"/>
      <c r="E207" s="168"/>
      <c r="F207" s="168"/>
      <c r="G207" s="168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</row>
  </sheetData>
  <sheetProtection/>
  <mergeCells count="10">
    <mergeCell ref="A5:D5"/>
    <mergeCell ref="A1:G1"/>
    <mergeCell ref="A2:G2"/>
    <mergeCell ref="A3:G3"/>
    <mergeCell ref="A200:C200"/>
    <mergeCell ref="A190:C190"/>
    <mergeCell ref="A192:B192"/>
    <mergeCell ref="A194:C194"/>
    <mergeCell ref="A196:C196"/>
    <mergeCell ref="A198:C19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  <rowBreaks count="3" manualBreakCount="3">
    <brk id="101" max="170" man="1"/>
    <brk id="120" max="170" man="1"/>
    <brk id="191" max="17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231"/>
  <sheetViews>
    <sheetView tabSelected="1" view="pageBreakPreview" zoomScale="120" zoomScaleSheetLayoutView="120" zoomScalePageLayoutView="0" workbookViewId="0" topLeftCell="A42">
      <selection activeCell="Q5" sqref="Q5"/>
    </sheetView>
  </sheetViews>
  <sheetFormatPr defaultColWidth="9.00390625" defaultRowHeight="12.75" outlineLevelRow="1"/>
  <cols>
    <col min="1" max="1" width="8.00390625" style="163" customWidth="1"/>
    <col min="2" max="2" width="6.625" style="163" customWidth="1"/>
    <col min="3" max="3" width="14.375" style="163" customWidth="1"/>
    <col min="4" max="4" width="16.125" style="341" customWidth="1"/>
    <col min="5" max="5" width="16.375" style="163" customWidth="1"/>
    <col min="6" max="6" width="27.375" style="127" customWidth="1"/>
    <col min="7" max="7" width="14.25390625" style="127" customWidth="1"/>
    <col min="8" max="8" width="7.75390625" style="127" customWidth="1"/>
    <col min="9" max="9" width="6.75390625" style="127" customWidth="1"/>
    <col min="10" max="10" width="18.00390625" style="62" customWidth="1"/>
    <col min="11" max="80" width="9.125" style="163" customWidth="1"/>
    <col min="81" max="16384" width="9.125" style="1" customWidth="1"/>
  </cols>
  <sheetData>
    <row r="1" spans="1:80" s="3" customFormat="1" ht="15">
      <c r="A1" s="164"/>
      <c r="B1" s="164"/>
      <c r="C1" s="164"/>
      <c r="D1" s="341"/>
      <c r="E1" s="164"/>
      <c r="F1" s="252"/>
      <c r="G1" s="252"/>
      <c r="H1" s="252"/>
      <c r="I1" s="252"/>
      <c r="J1" s="63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s="3" customFormat="1" ht="15">
      <c r="A2" s="164"/>
      <c r="B2" s="164"/>
      <c r="C2" s="164"/>
      <c r="D2" s="341"/>
      <c r="E2" s="164"/>
      <c r="F2" s="252"/>
      <c r="G2" s="252"/>
      <c r="H2" s="252"/>
      <c r="I2" s="252"/>
      <c r="J2" s="63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</row>
    <row r="3" spans="1:80" s="7" customFormat="1" ht="203.25" customHeight="1">
      <c r="A3" s="303" t="s">
        <v>22</v>
      </c>
      <c r="B3" s="303" t="s">
        <v>86</v>
      </c>
      <c r="C3" s="303" t="s">
        <v>113</v>
      </c>
      <c r="D3" s="303" t="s">
        <v>80</v>
      </c>
      <c r="E3" s="303" t="s">
        <v>499</v>
      </c>
      <c r="F3" s="304" t="s">
        <v>500</v>
      </c>
      <c r="G3" s="304" t="s">
        <v>501</v>
      </c>
      <c r="H3" s="304" t="s">
        <v>502</v>
      </c>
      <c r="I3" s="304" t="s">
        <v>503</v>
      </c>
      <c r="J3" s="304" t="s">
        <v>504</v>
      </c>
      <c r="K3" s="210"/>
      <c r="L3" s="210"/>
      <c r="M3" s="210"/>
      <c r="N3" s="27"/>
      <c r="O3" s="27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</row>
    <row r="4" spans="1:80" s="10" customFormat="1" ht="9.75">
      <c r="A4" s="80" t="s">
        <v>0</v>
      </c>
      <c r="B4" s="80" t="s">
        <v>1</v>
      </c>
      <c r="C4" s="80" t="s">
        <v>2</v>
      </c>
      <c r="D4" s="103" t="s">
        <v>3</v>
      </c>
      <c r="E4" s="80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81"/>
      <c r="L4" s="81"/>
      <c r="M4" s="81"/>
      <c r="N4" s="22"/>
      <c r="O4" s="22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</row>
    <row r="5" spans="1:80" s="30" customFormat="1" ht="15" customHeight="1">
      <c r="A5" s="194" t="s">
        <v>233</v>
      </c>
      <c r="B5" s="398"/>
      <c r="C5" s="398"/>
      <c r="D5" s="399"/>
      <c r="E5" s="398"/>
      <c r="F5" s="398"/>
      <c r="G5" s="398"/>
      <c r="H5" s="398"/>
      <c r="I5" s="398"/>
      <c r="J5" s="398"/>
      <c r="K5" s="81"/>
      <c r="L5" s="81"/>
      <c r="M5" s="81"/>
      <c r="N5" s="22"/>
      <c r="O5" s="22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15" s="27" customFormat="1" ht="132.75" customHeight="1" outlineLevel="1">
      <c r="A6" s="121" t="s">
        <v>0</v>
      </c>
      <c r="B6" s="25"/>
      <c r="C6" s="100" t="s">
        <v>455</v>
      </c>
      <c r="D6" s="102">
        <v>33</v>
      </c>
      <c r="E6" s="100" t="s">
        <v>505</v>
      </c>
      <c r="F6" s="109" t="s">
        <v>506</v>
      </c>
      <c r="G6" s="109" t="s">
        <v>506</v>
      </c>
      <c r="H6" s="106" t="s">
        <v>198</v>
      </c>
      <c r="I6" s="106" t="s">
        <v>510</v>
      </c>
      <c r="J6" s="106"/>
      <c r="N6" s="22"/>
      <c r="O6" s="22"/>
    </row>
    <row r="7" spans="1:10" s="22" customFormat="1" ht="50.25" customHeight="1" outlineLevel="1">
      <c r="A7" s="103" t="s">
        <v>1</v>
      </c>
      <c r="B7" s="16"/>
      <c r="C7" s="75" t="s">
        <v>290</v>
      </c>
      <c r="D7" s="110">
        <v>4800</v>
      </c>
      <c r="E7" s="100" t="s">
        <v>505</v>
      </c>
      <c r="F7" s="109" t="s">
        <v>506</v>
      </c>
      <c r="G7" s="109" t="s">
        <v>506</v>
      </c>
      <c r="H7" s="106" t="s">
        <v>169</v>
      </c>
      <c r="I7" s="106" t="s">
        <v>511</v>
      </c>
      <c r="J7" s="106"/>
    </row>
    <row r="8" spans="1:15" s="22" customFormat="1" ht="50.25" customHeight="1" outlineLevel="1">
      <c r="A8" s="103" t="s">
        <v>2</v>
      </c>
      <c r="B8" s="16"/>
      <c r="C8" s="75" t="s">
        <v>291</v>
      </c>
      <c r="D8" s="110">
        <v>3900</v>
      </c>
      <c r="E8" s="100" t="s">
        <v>505</v>
      </c>
      <c r="F8" s="109" t="s">
        <v>506</v>
      </c>
      <c r="G8" s="109" t="s">
        <v>506</v>
      </c>
      <c r="H8" s="106" t="s">
        <v>169</v>
      </c>
      <c r="I8" s="106" t="s">
        <v>511</v>
      </c>
      <c r="J8" s="106"/>
      <c r="N8" s="81"/>
      <c r="O8" s="81"/>
    </row>
    <row r="9" spans="1:15" s="22" customFormat="1" ht="78.75" customHeight="1" outlineLevel="1">
      <c r="A9" s="103" t="s">
        <v>3</v>
      </c>
      <c r="B9" s="16"/>
      <c r="C9" s="115" t="s">
        <v>337</v>
      </c>
      <c r="D9" s="75">
        <v>115</v>
      </c>
      <c r="E9" s="100" t="s">
        <v>505</v>
      </c>
      <c r="F9" s="109" t="s">
        <v>506</v>
      </c>
      <c r="G9" s="109" t="s">
        <v>506</v>
      </c>
      <c r="H9" s="106" t="s">
        <v>198</v>
      </c>
      <c r="I9" s="106" t="s">
        <v>510</v>
      </c>
      <c r="J9" s="106"/>
      <c r="N9" s="81"/>
      <c r="O9" s="81"/>
    </row>
    <row r="10" spans="1:15" s="22" customFormat="1" ht="97.5" customHeight="1" outlineLevel="1">
      <c r="A10" s="103" t="s">
        <v>4</v>
      </c>
      <c r="B10" s="16"/>
      <c r="C10" s="75" t="s">
        <v>427</v>
      </c>
      <c r="D10" s="75">
        <v>2870</v>
      </c>
      <c r="E10" s="100" t="s">
        <v>505</v>
      </c>
      <c r="F10" s="109" t="s">
        <v>506</v>
      </c>
      <c r="G10" s="109" t="s">
        <v>506</v>
      </c>
      <c r="H10" s="106" t="s">
        <v>169</v>
      </c>
      <c r="I10" s="106" t="s">
        <v>511</v>
      </c>
      <c r="J10" s="106"/>
      <c r="N10" s="81"/>
      <c r="O10" s="81"/>
    </row>
    <row r="11" spans="1:80" s="10" customFormat="1" ht="59.25" customHeight="1" outlineLevel="1">
      <c r="A11" s="103" t="s">
        <v>5</v>
      </c>
      <c r="B11" s="80"/>
      <c r="C11" s="75" t="s">
        <v>358</v>
      </c>
      <c r="D11" s="75">
        <v>1650</v>
      </c>
      <c r="E11" s="111" t="s">
        <v>507</v>
      </c>
      <c r="F11" s="109"/>
      <c r="G11" s="109"/>
      <c r="H11" s="106" t="s">
        <v>459</v>
      </c>
      <c r="I11" s="106" t="s">
        <v>512</v>
      </c>
      <c r="J11" s="40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s="10" customFormat="1" ht="59.25" customHeight="1" outlineLevel="1">
      <c r="A12" s="103" t="s">
        <v>6</v>
      </c>
      <c r="B12" s="80"/>
      <c r="C12" s="75" t="s">
        <v>358</v>
      </c>
      <c r="D12" s="75">
        <v>2200</v>
      </c>
      <c r="E12" s="111" t="s">
        <v>507</v>
      </c>
      <c r="F12" s="109"/>
      <c r="G12" s="109"/>
      <c r="H12" s="106" t="s">
        <v>459</v>
      </c>
      <c r="I12" s="106" t="s">
        <v>512</v>
      </c>
      <c r="J12" s="400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pans="1:80" s="10" customFormat="1" ht="59.25" customHeight="1" outlineLevel="1">
      <c r="A13" s="103" t="s">
        <v>7</v>
      </c>
      <c r="B13" s="80"/>
      <c r="C13" s="75" t="s">
        <v>358</v>
      </c>
      <c r="D13" s="75">
        <v>2200</v>
      </c>
      <c r="E13" s="111" t="s">
        <v>507</v>
      </c>
      <c r="F13" s="109"/>
      <c r="G13" s="109"/>
      <c r="H13" s="106" t="s">
        <v>459</v>
      </c>
      <c r="I13" s="106" t="s">
        <v>512</v>
      </c>
      <c r="J13" s="400"/>
      <c r="K13" s="81"/>
      <c r="L13" s="81"/>
      <c r="M13" s="81"/>
      <c r="N13" s="27"/>
      <c r="O13" s="27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</row>
    <row r="14" spans="1:80" s="10" customFormat="1" ht="58.5" outlineLevel="1">
      <c r="A14" s="103" t="s">
        <v>8</v>
      </c>
      <c r="B14" s="80"/>
      <c r="C14" s="75" t="s">
        <v>460</v>
      </c>
      <c r="D14" s="75">
        <v>200</v>
      </c>
      <c r="E14" s="111" t="s">
        <v>507</v>
      </c>
      <c r="F14" s="109"/>
      <c r="G14" s="109"/>
      <c r="H14" s="106" t="s">
        <v>361</v>
      </c>
      <c r="I14" s="106" t="s">
        <v>512</v>
      </c>
      <c r="J14" s="400"/>
      <c r="K14" s="81"/>
      <c r="L14" s="81"/>
      <c r="M14" s="81"/>
      <c r="N14" s="211"/>
      <c r="O14" s="21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10" customFormat="1" ht="39" outlineLevel="1">
      <c r="A15" s="103" t="s">
        <v>9</v>
      </c>
      <c r="B15" s="80"/>
      <c r="C15" s="75" t="s">
        <v>466</v>
      </c>
      <c r="D15" s="75">
        <v>300</v>
      </c>
      <c r="E15" s="100" t="s">
        <v>505</v>
      </c>
      <c r="F15" s="109"/>
      <c r="G15" s="109"/>
      <c r="H15" s="106" t="s">
        <v>487</v>
      </c>
      <c r="I15" s="106" t="s">
        <v>513</v>
      </c>
      <c r="J15" s="106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1:10" s="27" customFormat="1" ht="66" customHeight="1" outlineLevel="1">
      <c r="A16" s="103" t="s">
        <v>10</v>
      </c>
      <c r="B16" s="16"/>
      <c r="C16" s="75" t="s">
        <v>453</v>
      </c>
      <c r="D16" s="113">
        <v>4745.8</v>
      </c>
      <c r="E16" s="100" t="s">
        <v>505</v>
      </c>
      <c r="F16" s="109"/>
      <c r="G16" s="109"/>
      <c r="H16" s="106" t="s">
        <v>169</v>
      </c>
      <c r="I16" s="106" t="s">
        <v>511</v>
      </c>
      <c r="J16" s="106"/>
    </row>
    <row r="17" spans="1:80" s="32" customFormat="1" ht="9.75">
      <c r="A17" s="313">
        <v>11</v>
      </c>
      <c r="B17" s="314"/>
      <c r="C17" s="314"/>
      <c r="D17" s="401"/>
      <c r="E17" s="402"/>
      <c r="F17" s="403"/>
      <c r="G17" s="403"/>
      <c r="H17" s="403"/>
      <c r="I17" s="403"/>
      <c r="J17" s="64"/>
      <c r="K17" s="211"/>
      <c r="L17" s="211"/>
      <c r="M17" s="211"/>
      <c r="N17" s="27"/>
      <c r="O17" s="27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</row>
    <row r="18" spans="1:80" s="31" customFormat="1" ht="14.25">
      <c r="A18" s="194" t="s">
        <v>234</v>
      </c>
      <c r="B18" s="195"/>
      <c r="C18" s="195"/>
      <c r="D18" s="404"/>
      <c r="E18" s="405"/>
      <c r="F18" s="405"/>
      <c r="G18" s="405"/>
      <c r="H18" s="405"/>
      <c r="I18" s="405"/>
      <c r="J18" s="195"/>
      <c r="K18" s="81"/>
      <c r="L18" s="81"/>
      <c r="M18" s="81"/>
      <c r="N18" s="22"/>
      <c r="O18" s="22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</row>
    <row r="19" spans="1:10" s="27" customFormat="1" ht="72" customHeight="1" outlineLevel="1">
      <c r="A19" s="126">
        <v>1</v>
      </c>
      <c r="B19" s="13"/>
      <c r="C19" s="100" t="s">
        <v>150</v>
      </c>
      <c r="D19" s="102">
        <v>380</v>
      </c>
      <c r="E19" s="100" t="s">
        <v>505</v>
      </c>
      <c r="F19" s="109"/>
      <c r="G19" s="109"/>
      <c r="H19" s="106" t="s">
        <v>198</v>
      </c>
      <c r="I19" s="106" t="s">
        <v>510</v>
      </c>
      <c r="J19" s="106"/>
    </row>
    <row r="20" spans="1:10" s="27" customFormat="1" ht="72" customHeight="1" outlineLevel="1">
      <c r="A20" s="126">
        <v>2</v>
      </c>
      <c r="B20" s="13"/>
      <c r="C20" s="100" t="s">
        <v>152</v>
      </c>
      <c r="D20" s="102">
        <v>60</v>
      </c>
      <c r="E20" s="100" t="s">
        <v>505</v>
      </c>
      <c r="F20" s="109"/>
      <c r="G20" s="109"/>
      <c r="H20" s="106" t="s">
        <v>198</v>
      </c>
      <c r="I20" s="106" t="s">
        <v>510</v>
      </c>
      <c r="J20" s="106"/>
    </row>
    <row r="21" spans="1:15" s="22" customFormat="1" ht="72" customHeight="1" outlineLevel="1">
      <c r="A21" s="126">
        <v>3</v>
      </c>
      <c r="B21" s="13"/>
      <c r="C21" s="75" t="s">
        <v>253</v>
      </c>
      <c r="D21" s="102">
        <v>118</v>
      </c>
      <c r="E21" s="100" t="s">
        <v>505</v>
      </c>
      <c r="F21" s="109"/>
      <c r="G21" s="109"/>
      <c r="H21" s="106" t="s">
        <v>198</v>
      </c>
      <c r="I21" s="106" t="s">
        <v>510</v>
      </c>
      <c r="J21" s="106"/>
      <c r="N21" s="27"/>
      <c r="O21" s="27"/>
    </row>
    <row r="22" spans="1:15" s="27" customFormat="1" ht="59.25" customHeight="1" outlineLevel="1">
      <c r="A22" s="126">
        <v>4</v>
      </c>
      <c r="B22" s="13"/>
      <c r="C22" s="75" t="s">
        <v>348</v>
      </c>
      <c r="D22" s="102">
        <v>115</v>
      </c>
      <c r="E22" s="100" t="s">
        <v>505</v>
      </c>
      <c r="F22" s="109"/>
      <c r="G22" s="109"/>
      <c r="H22" s="106" t="s">
        <v>198</v>
      </c>
      <c r="I22" s="106" t="s">
        <v>510</v>
      </c>
      <c r="J22" s="106"/>
      <c r="N22" s="22"/>
      <c r="O22" s="22"/>
    </row>
    <row r="23" spans="1:10" s="27" customFormat="1" ht="59.25" customHeight="1" outlineLevel="1">
      <c r="A23" s="126">
        <v>5</v>
      </c>
      <c r="B23" s="13"/>
      <c r="C23" s="75" t="s">
        <v>349</v>
      </c>
      <c r="D23" s="96">
        <v>170</v>
      </c>
      <c r="E23" s="100" t="s">
        <v>505</v>
      </c>
      <c r="F23" s="109"/>
      <c r="G23" s="109"/>
      <c r="H23" s="106" t="s">
        <v>198</v>
      </c>
      <c r="I23" s="106" t="s">
        <v>510</v>
      </c>
      <c r="J23" s="106"/>
    </row>
    <row r="24" spans="1:10" s="27" customFormat="1" ht="59.25" customHeight="1" outlineLevel="1">
      <c r="A24" s="126">
        <v>6</v>
      </c>
      <c r="B24" s="13"/>
      <c r="C24" s="75" t="s">
        <v>350</v>
      </c>
      <c r="D24" s="96">
        <v>320</v>
      </c>
      <c r="E24" s="100" t="s">
        <v>505</v>
      </c>
      <c r="F24" s="109"/>
      <c r="G24" s="109"/>
      <c r="H24" s="106" t="s">
        <v>198</v>
      </c>
      <c r="I24" s="106" t="s">
        <v>510</v>
      </c>
      <c r="J24" s="106"/>
    </row>
    <row r="25" spans="1:80" s="8" customFormat="1" ht="58.5" customHeight="1" outlineLevel="1">
      <c r="A25" s="126">
        <v>7</v>
      </c>
      <c r="B25" s="13"/>
      <c r="C25" s="75" t="s">
        <v>351</v>
      </c>
      <c r="D25" s="96">
        <v>150</v>
      </c>
      <c r="E25" s="100" t="s">
        <v>505</v>
      </c>
      <c r="F25" s="109"/>
      <c r="G25" s="109"/>
      <c r="H25" s="106" t="s">
        <v>198</v>
      </c>
      <c r="I25" s="106" t="s">
        <v>510</v>
      </c>
      <c r="J25" s="106"/>
      <c r="K25" s="22"/>
      <c r="L25" s="22"/>
      <c r="M25" s="22"/>
      <c r="N25" s="27"/>
      <c r="O25" s="27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s="24" customFormat="1" ht="60.75" customHeight="1" outlineLevel="1">
      <c r="A26" s="126">
        <v>8</v>
      </c>
      <c r="B26" s="16"/>
      <c r="C26" s="75" t="s">
        <v>330</v>
      </c>
      <c r="D26" s="96">
        <v>22770</v>
      </c>
      <c r="E26" s="100" t="s">
        <v>505</v>
      </c>
      <c r="F26" s="109"/>
      <c r="G26" s="109"/>
      <c r="H26" s="106" t="s">
        <v>169</v>
      </c>
      <c r="I26" s="106" t="s">
        <v>511</v>
      </c>
      <c r="J26" s="10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s="24" customFormat="1" ht="111" customHeight="1" outlineLevel="1">
      <c r="A27" s="126">
        <v>9</v>
      </c>
      <c r="B27" s="16"/>
      <c r="C27" s="319" t="s">
        <v>410</v>
      </c>
      <c r="D27" s="96">
        <v>900</v>
      </c>
      <c r="E27" s="100" t="s">
        <v>505</v>
      </c>
      <c r="F27" s="109"/>
      <c r="G27" s="109"/>
      <c r="H27" s="106" t="s">
        <v>487</v>
      </c>
      <c r="I27" s="106" t="s">
        <v>513</v>
      </c>
      <c r="J27" s="10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10" s="27" customFormat="1" ht="82.5" customHeight="1" outlineLevel="1">
      <c r="A28" s="126">
        <v>10</v>
      </c>
      <c r="B28" s="16"/>
      <c r="C28" s="75" t="s">
        <v>315</v>
      </c>
      <c r="D28" s="96">
        <v>430</v>
      </c>
      <c r="E28" s="100" t="s">
        <v>505</v>
      </c>
      <c r="F28" s="109"/>
      <c r="G28" s="109"/>
      <c r="H28" s="106" t="s">
        <v>169</v>
      </c>
      <c r="I28" s="106" t="s">
        <v>511</v>
      </c>
      <c r="J28" s="106"/>
    </row>
    <row r="29" spans="1:80" s="24" customFormat="1" ht="17.25" customHeight="1" hidden="1" outlineLevel="1">
      <c r="A29" s="13"/>
      <c r="B29" s="13"/>
      <c r="C29" s="320"/>
      <c r="D29" s="96"/>
      <c r="E29" s="14"/>
      <c r="F29" s="17"/>
      <c r="G29" s="17"/>
      <c r="H29" s="20"/>
      <c r="I29" s="20"/>
      <c r="J29" s="12"/>
      <c r="K29" s="27"/>
      <c r="L29" s="27"/>
      <c r="M29" s="27"/>
      <c r="N29" s="81"/>
      <c r="O29" s="81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24" customFormat="1" ht="17.25" customHeight="1" hidden="1" outlineLevel="1">
      <c r="A30" s="13"/>
      <c r="B30" s="13"/>
      <c r="C30" s="320"/>
      <c r="D30" s="96"/>
      <c r="E30" s="14"/>
      <c r="F30" s="17"/>
      <c r="G30" s="17"/>
      <c r="H30" s="20"/>
      <c r="I30" s="20"/>
      <c r="J30" s="12"/>
      <c r="K30" s="27"/>
      <c r="L30" s="27"/>
      <c r="M30" s="27"/>
      <c r="N30" s="211"/>
      <c r="O30" s="21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s="24" customFormat="1" ht="17.25" customHeight="1" hidden="1" outlineLevel="1">
      <c r="A31" s="13"/>
      <c r="B31" s="13"/>
      <c r="C31" s="320"/>
      <c r="D31" s="96"/>
      <c r="E31" s="14"/>
      <c r="F31" s="17"/>
      <c r="G31" s="17"/>
      <c r="H31" s="20"/>
      <c r="I31" s="20"/>
      <c r="J31" s="12"/>
      <c r="K31" s="27"/>
      <c r="L31" s="27"/>
      <c r="M31" s="27"/>
      <c r="N31" s="81"/>
      <c r="O31" s="8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s="10" customFormat="1" ht="9.75" hidden="1" outlineLevel="1">
      <c r="A32" s="80"/>
      <c r="B32" s="80"/>
      <c r="C32" s="80"/>
      <c r="D32" s="103"/>
      <c r="E32" s="406"/>
      <c r="F32" s="17"/>
      <c r="G32" s="17"/>
      <c r="H32" s="17"/>
      <c r="I32" s="17"/>
      <c r="J32" s="19"/>
      <c r="K32" s="81"/>
      <c r="L32" s="81"/>
      <c r="M32" s="81"/>
      <c r="N32" s="27"/>
      <c r="O32" s="27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</row>
    <row r="33" spans="1:80" s="32" customFormat="1" ht="15.75" customHeight="1" collapsed="1">
      <c r="A33" s="313">
        <v>10</v>
      </c>
      <c r="B33" s="314"/>
      <c r="C33" s="314"/>
      <c r="D33" s="401"/>
      <c r="E33" s="402"/>
      <c r="F33" s="403"/>
      <c r="G33" s="403"/>
      <c r="H33" s="403"/>
      <c r="I33" s="403"/>
      <c r="J33" s="64"/>
      <c r="K33" s="211"/>
      <c r="L33" s="211"/>
      <c r="M33" s="211"/>
      <c r="N33" s="212"/>
      <c r="O33" s="212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</row>
    <row r="34" spans="1:80" s="10" customFormat="1" ht="14.25">
      <c r="A34" s="194" t="s">
        <v>235</v>
      </c>
      <c r="B34" s="195"/>
      <c r="C34" s="195"/>
      <c r="D34" s="404"/>
      <c r="E34" s="405"/>
      <c r="F34" s="405"/>
      <c r="G34" s="405"/>
      <c r="H34" s="405"/>
      <c r="I34" s="405"/>
      <c r="J34" s="195"/>
      <c r="K34" s="81"/>
      <c r="L34" s="81"/>
      <c r="M34" s="81"/>
      <c r="N34" s="27"/>
      <c r="O34" s="27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</row>
    <row r="35" spans="1:10" s="27" customFormat="1" ht="51.75" customHeight="1" outlineLevel="1">
      <c r="A35" s="126">
        <v>1</v>
      </c>
      <c r="B35" s="13"/>
      <c r="C35" s="100" t="s">
        <v>133</v>
      </c>
      <c r="D35" s="102">
        <v>402</v>
      </c>
      <c r="E35" s="100" t="s">
        <v>505</v>
      </c>
      <c r="F35" s="109"/>
      <c r="G35" s="109"/>
      <c r="H35" s="106" t="s">
        <v>169</v>
      </c>
      <c r="I35" s="106" t="s">
        <v>511</v>
      </c>
      <c r="J35" s="106"/>
    </row>
    <row r="36" spans="1:80" s="46" customFormat="1" ht="60.75" customHeight="1" outlineLevel="1">
      <c r="A36" s="126">
        <v>2</v>
      </c>
      <c r="B36" s="16"/>
      <c r="C36" s="98" t="s">
        <v>259</v>
      </c>
      <c r="D36" s="101">
        <v>3500</v>
      </c>
      <c r="E36" s="100" t="s">
        <v>505</v>
      </c>
      <c r="F36" s="109"/>
      <c r="G36" s="109"/>
      <c r="H36" s="106" t="s">
        <v>169</v>
      </c>
      <c r="I36" s="106" t="s">
        <v>511</v>
      </c>
      <c r="J36" s="106"/>
      <c r="K36" s="212"/>
      <c r="L36" s="212"/>
      <c r="M36" s="212"/>
      <c r="N36" s="27"/>
      <c r="O36" s="27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</row>
    <row r="37" spans="1:10" s="27" customFormat="1" ht="72" customHeight="1" outlineLevel="1">
      <c r="A37" s="126">
        <v>3</v>
      </c>
      <c r="B37" s="13"/>
      <c r="C37" s="100" t="s">
        <v>141</v>
      </c>
      <c r="D37" s="102">
        <v>9.6</v>
      </c>
      <c r="E37" s="100" t="s">
        <v>505</v>
      </c>
      <c r="F37" s="109"/>
      <c r="G37" s="109"/>
      <c r="H37" s="106" t="s">
        <v>198</v>
      </c>
      <c r="I37" s="106" t="s">
        <v>510</v>
      </c>
      <c r="J37" s="106"/>
    </row>
    <row r="38" spans="1:10" s="27" customFormat="1" ht="51.75" customHeight="1" outlineLevel="1">
      <c r="A38" s="126">
        <v>4</v>
      </c>
      <c r="B38" s="13"/>
      <c r="C38" s="75" t="s">
        <v>252</v>
      </c>
      <c r="D38" s="102">
        <v>774</v>
      </c>
      <c r="E38" s="100" t="s">
        <v>505</v>
      </c>
      <c r="F38" s="109"/>
      <c r="G38" s="109"/>
      <c r="H38" s="106" t="s">
        <v>169</v>
      </c>
      <c r="I38" s="106" t="s">
        <v>511</v>
      </c>
      <c r="J38" s="106"/>
    </row>
    <row r="39" spans="1:10" s="27" customFormat="1" ht="51.75" customHeight="1" outlineLevel="1">
      <c r="A39" s="103" t="s">
        <v>4</v>
      </c>
      <c r="B39" s="16"/>
      <c r="C39" s="75" t="s">
        <v>330</v>
      </c>
      <c r="D39" s="75">
        <v>300</v>
      </c>
      <c r="E39" s="100" t="s">
        <v>505</v>
      </c>
      <c r="F39" s="109"/>
      <c r="G39" s="109"/>
      <c r="H39" s="106" t="s">
        <v>169</v>
      </c>
      <c r="I39" s="106" t="s">
        <v>511</v>
      </c>
      <c r="J39" s="106"/>
    </row>
    <row r="40" spans="1:10" s="27" customFormat="1" ht="51" customHeight="1" outlineLevel="1">
      <c r="A40" s="103" t="s">
        <v>5</v>
      </c>
      <c r="B40" s="16"/>
      <c r="C40" s="75" t="s">
        <v>258</v>
      </c>
      <c r="D40" s="75">
        <v>1400</v>
      </c>
      <c r="E40" s="100" t="s">
        <v>505</v>
      </c>
      <c r="F40" s="109"/>
      <c r="G40" s="109"/>
      <c r="H40" s="106" t="s">
        <v>169</v>
      </c>
      <c r="I40" s="106" t="s">
        <v>511</v>
      </c>
      <c r="J40" s="106"/>
    </row>
    <row r="41" spans="1:10" s="27" customFormat="1" ht="54" customHeight="1" outlineLevel="1">
      <c r="A41" s="103" t="s">
        <v>6</v>
      </c>
      <c r="B41" s="16"/>
      <c r="C41" s="75" t="s">
        <v>262</v>
      </c>
      <c r="D41" s="75">
        <v>950</v>
      </c>
      <c r="E41" s="100" t="s">
        <v>505</v>
      </c>
      <c r="F41" s="109"/>
      <c r="G41" s="109"/>
      <c r="H41" s="106" t="s">
        <v>169</v>
      </c>
      <c r="I41" s="106" t="s">
        <v>511</v>
      </c>
      <c r="J41" s="106"/>
    </row>
    <row r="42" spans="1:15" s="27" customFormat="1" ht="51.75" customHeight="1" outlineLevel="1">
      <c r="A42" s="103" t="s">
        <v>7</v>
      </c>
      <c r="B42" s="16"/>
      <c r="C42" s="75" t="s">
        <v>263</v>
      </c>
      <c r="D42" s="75">
        <v>1980</v>
      </c>
      <c r="E42" s="100" t="s">
        <v>505</v>
      </c>
      <c r="F42" s="109"/>
      <c r="G42" s="109"/>
      <c r="H42" s="106" t="s">
        <v>169</v>
      </c>
      <c r="I42" s="106" t="s">
        <v>511</v>
      </c>
      <c r="J42" s="106"/>
      <c r="N42" s="22"/>
      <c r="O42" s="22"/>
    </row>
    <row r="43" spans="1:10" s="27" customFormat="1" ht="66" customHeight="1" outlineLevel="1">
      <c r="A43" s="103" t="s">
        <v>8</v>
      </c>
      <c r="B43" s="16"/>
      <c r="C43" s="319" t="s">
        <v>302</v>
      </c>
      <c r="D43" s="75">
        <v>800</v>
      </c>
      <c r="E43" s="100" t="s">
        <v>505</v>
      </c>
      <c r="F43" s="109"/>
      <c r="G43" s="109"/>
      <c r="H43" s="106" t="s">
        <v>169</v>
      </c>
      <c r="I43" s="106" t="s">
        <v>511</v>
      </c>
      <c r="J43" s="106"/>
    </row>
    <row r="44" spans="1:15" s="27" customFormat="1" ht="62.25" customHeight="1" outlineLevel="1">
      <c r="A44" s="103" t="s">
        <v>9</v>
      </c>
      <c r="B44" s="16"/>
      <c r="C44" s="75" t="s">
        <v>333</v>
      </c>
      <c r="D44" s="75">
        <v>11000</v>
      </c>
      <c r="E44" s="100" t="s">
        <v>505</v>
      </c>
      <c r="F44" s="109"/>
      <c r="G44" s="109"/>
      <c r="H44" s="106" t="s">
        <v>169</v>
      </c>
      <c r="I44" s="106" t="s">
        <v>511</v>
      </c>
      <c r="J44" s="106"/>
      <c r="N44" s="22"/>
      <c r="O44" s="22"/>
    </row>
    <row r="45" spans="1:10" s="22" customFormat="1" ht="78.75" customHeight="1" outlineLevel="1">
      <c r="A45" s="103" t="s">
        <v>10</v>
      </c>
      <c r="B45" s="16"/>
      <c r="C45" s="115" t="s">
        <v>337</v>
      </c>
      <c r="D45" s="75">
        <v>12</v>
      </c>
      <c r="E45" s="100" t="s">
        <v>505</v>
      </c>
      <c r="F45" s="109"/>
      <c r="G45" s="109"/>
      <c r="H45" s="106" t="s">
        <v>198</v>
      </c>
      <c r="I45" s="106" t="s">
        <v>510</v>
      </c>
      <c r="J45" s="106"/>
    </row>
    <row r="46" spans="1:10" s="27" customFormat="1" ht="62.25" customHeight="1" outlineLevel="1">
      <c r="A46" s="103" t="s">
        <v>11</v>
      </c>
      <c r="B46" s="16"/>
      <c r="C46" s="75" t="s">
        <v>426</v>
      </c>
      <c r="D46" s="75">
        <v>440</v>
      </c>
      <c r="E46" s="100" t="s">
        <v>505</v>
      </c>
      <c r="F46" s="109"/>
      <c r="G46" s="109"/>
      <c r="H46" s="106" t="s">
        <v>198</v>
      </c>
      <c r="I46" s="106" t="s">
        <v>510</v>
      </c>
      <c r="J46" s="106"/>
    </row>
    <row r="47" spans="1:15" s="22" customFormat="1" ht="64.5" customHeight="1" outlineLevel="1">
      <c r="A47" s="103" t="s">
        <v>12</v>
      </c>
      <c r="B47" s="16"/>
      <c r="C47" s="75" t="s">
        <v>458</v>
      </c>
      <c r="D47" s="75">
        <v>50</v>
      </c>
      <c r="E47" s="100" t="s">
        <v>505</v>
      </c>
      <c r="F47" s="109"/>
      <c r="G47" s="109"/>
      <c r="H47" s="106" t="s">
        <v>198</v>
      </c>
      <c r="I47" s="106" t="s">
        <v>510</v>
      </c>
      <c r="J47" s="106"/>
      <c r="N47" s="211"/>
      <c r="O47" s="211"/>
    </row>
    <row r="48" spans="1:15" s="22" customFormat="1" ht="98.25" customHeight="1" outlineLevel="1">
      <c r="A48" s="126">
        <v>14</v>
      </c>
      <c r="B48" s="13"/>
      <c r="C48" s="75" t="s">
        <v>248</v>
      </c>
      <c r="D48" s="75">
        <v>3846</v>
      </c>
      <c r="E48" s="100" t="s">
        <v>505</v>
      </c>
      <c r="F48" s="109"/>
      <c r="G48" s="109"/>
      <c r="H48" s="106" t="s">
        <v>169</v>
      </c>
      <c r="I48" s="106" t="s">
        <v>511</v>
      </c>
      <c r="J48" s="106"/>
      <c r="N48" s="81"/>
      <c r="O48" s="81"/>
    </row>
    <row r="49" spans="1:80" s="24" customFormat="1" ht="58.5" customHeight="1" outlineLevel="1">
      <c r="A49" s="126">
        <v>15</v>
      </c>
      <c r="B49" s="13"/>
      <c r="C49" s="100" t="s">
        <v>127</v>
      </c>
      <c r="D49" s="113">
        <v>45456.6</v>
      </c>
      <c r="E49" s="100" t="s">
        <v>508</v>
      </c>
      <c r="F49" s="109"/>
      <c r="G49" s="109"/>
      <c r="H49" s="106" t="s">
        <v>169</v>
      </c>
      <c r="I49" s="106" t="s">
        <v>511</v>
      </c>
      <c r="J49" s="10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</row>
    <row r="50" spans="1:80" s="32" customFormat="1" ht="9.75">
      <c r="A50" s="313">
        <v>15</v>
      </c>
      <c r="B50" s="314"/>
      <c r="C50" s="314"/>
      <c r="D50" s="401"/>
      <c r="E50" s="402"/>
      <c r="F50" s="403"/>
      <c r="G50" s="403"/>
      <c r="H50" s="403"/>
      <c r="I50" s="403"/>
      <c r="J50" s="64"/>
      <c r="K50" s="211"/>
      <c r="L50" s="211"/>
      <c r="M50" s="211"/>
      <c r="N50" s="213"/>
      <c r="O50" s="213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</row>
    <row r="51" spans="1:80" s="10" customFormat="1" ht="14.25">
      <c r="A51" s="194" t="s">
        <v>236</v>
      </c>
      <c r="B51" s="195"/>
      <c r="C51" s="195"/>
      <c r="D51" s="404"/>
      <c r="E51" s="405"/>
      <c r="F51" s="405"/>
      <c r="G51" s="405"/>
      <c r="H51" s="405"/>
      <c r="I51" s="405"/>
      <c r="J51" s="195"/>
      <c r="K51" s="81"/>
      <c r="L51" s="81"/>
      <c r="M51" s="81"/>
      <c r="N51" s="27"/>
      <c r="O51" s="27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</row>
    <row r="52" spans="1:10" s="27" customFormat="1" ht="72" customHeight="1" outlineLevel="1">
      <c r="A52" s="121" t="s">
        <v>0</v>
      </c>
      <c r="B52" s="13"/>
      <c r="C52" s="100" t="s">
        <v>153</v>
      </c>
      <c r="D52" s="102">
        <v>2133.23</v>
      </c>
      <c r="E52" s="100" t="s">
        <v>505</v>
      </c>
      <c r="F52" s="109"/>
      <c r="G52" s="109"/>
      <c r="H52" s="106" t="s">
        <v>169</v>
      </c>
      <c r="I52" s="106" t="s">
        <v>511</v>
      </c>
      <c r="J52" s="106"/>
    </row>
    <row r="53" spans="1:80" s="91" customFormat="1" ht="72" customHeight="1" outlineLevel="1">
      <c r="A53" s="121" t="s">
        <v>1</v>
      </c>
      <c r="B53" s="13"/>
      <c r="C53" s="75" t="s">
        <v>342</v>
      </c>
      <c r="D53" s="102">
        <v>64248.5</v>
      </c>
      <c r="E53" s="100" t="s">
        <v>507</v>
      </c>
      <c r="F53" s="75"/>
      <c r="G53" s="109"/>
      <c r="H53" s="106" t="s">
        <v>223</v>
      </c>
      <c r="I53" s="106" t="s">
        <v>514</v>
      </c>
      <c r="J53" s="106"/>
      <c r="K53" s="213"/>
      <c r="L53" s="213"/>
      <c r="M53" s="213"/>
      <c r="N53" s="22"/>
      <c r="O53" s="22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</row>
    <row r="54" spans="1:15" s="27" customFormat="1" ht="53.25" customHeight="1" outlineLevel="1">
      <c r="A54" s="121" t="s">
        <v>2</v>
      </c>
      <c r="B54" s="13"/>
      <c r="C54" s="100" t="s">
        <v>149</v>
      </c>
      <c r="D54" s="102">
        <v>829</v>
      </c>
      <c r="E54" s="100" t="s">
        <v>505</v>
      </c>
      <c r="F54" s="109"/>
      <c r="G54" s="109"/>
      <c r="H54" s="106" t="s">
        <v>169</v>
      </c>
      <c r="I54" s="106" t="s">
        <v>511</v>
      </c>
      <c r="J54" s="106"/>
      <c r="N54" s="22"/>
      <c r="O54" s="22"/>
    </row>
    <row r="55" spans="1:15" s="27" customFormat="1" ht="67.5" customHeight="1" outlineLevel="1">
      <c r="A55" s="121" t="s">
        <v>3</v>
      </c>
      <c r="B55" s="13"/>
      <c r="C55" s="100" t="s">
        <v>161</v>
      </c>
      <c r="D55" s="102">
        <v>250</v>
      </c>
      <c r="E55" s="100" t="s">
        <v>505</v>
      </c>
      <c r="F55" s="109"/>
      <c r="G55" s="109"/>
      <c r="H55" s="106" t="s">
        <v>169</v>
      </c>
      <c r="I55" s="106" t="s">
        <v>511</v>
      </c>
      <c r="J55" s="106"/>
      <c r="N55" s="22"/>
      <c r="O55" s="22"/>
    </row>
    <row r="56" spans="1:10" s="22" customFormat="1" ht="72" customHeight="1" outlineLevel="1">
      <c r="A56" s="121" t="s">
        <v>4</v>
      </c>
      <c r="B56" s="13"/>
      <c r="C56" s="75" t="s">
        <v>347</v>
      </c>
      <c r="D56" s="102">
        <v>380</v>
      </c>
      <c r="E56" s="100" t="s">
        <v>505</v>
      </c>
      <c r="F56" s="109"/>
      <c r="G56" s="109"/>
      <c r="H56" s="106" t="s">
        <v>169</v>
      </c>
      <c r="I56" s="106" t="s">
        <v>511</v>
      </c>
      <c r="J56" s="100"/>
    </row>
    <row r="57" spans="1:10" s="22" customFormat="1" ht="65.25" customHeight="1" outlineLevel="1">
      <c r="A57" s="103" t="s">
        <v>5</v>
      </c>
      <c r="B57" s="16"/>
      <c r="C57" s="75" t="s">
        <v>353</v>
      </c>
      <c r="D57" s="102">
        <v>200</v>
      </c>
      <c r="E57" s="100" t="s">
        <v>505</v>
      </c>
      <c r="F57" s="109"/>
      <c r="G57" s="109"/>
      <c r="H57" s="106" t="s">
        <v>169</v>
      </c>
      <c r="I57" s="106" t="s">
        <v>511</v>
      </c>
      <c r="J57" s="100"/>
    </row>
    <row r="58" spans="1:10" s="22" customFormat="1" ht="65.25" customHeight="1" outlineLevel="1">
      <c r="A58" s="103" t="s">
        <v>6</v>
      </c>
      <c r="B58" s="16"/>
      <c r="C58" s="75" t="s">
        <v>346</v>
      </c>
      <c r="D58" s="113">
        <v>360</v>
      </c>
      <c r="E58" s="100" t="s">
        <v>505</v>
      </c>
      <c r="F58" s="109"/>
      <c r="G58" s="109"/>
      <c r="H58" s="106" t="s">
        <v>169</v>
      </c>
      <c r="I58" s="106" t="s">
        <v>511</v>
      </c>
      <c r="J58" s="100"/>
    </row>
    <row r="59" spans="1:10" s="22" customFormat="1" ht="65.25" customHeight="1" outlineLevel="1">
      <c r="A59" s="103" t="s">
        <v>7</v>
      </c>
      <c r="B59" s="16"/>
      <c r="C59" s="75" t="s">
        <v>270</v>
      </c>
      <c r="D59" s="113">
        <v>240</v>
      </c>
      <c r="E59" s="100" t="s">
        <v>505</v>
      </c>
      <c r="F59" s="109"/>
      <c r="G59" s="109"/>
      <c r="H59" s="106" t="s">
        <v>169</v>
      </c>
      <c r="I59" s="106" t="s">
        <v>511</v>
      </c>
      <c r="J59" s="100"/>
    </row>
    <row r="60" spans="1:10" s="22" customFormat="1" ht="65.25" customHeight="1" outlineLevel="1">
      <c r="A60" s="103" t="s">
        <v>8</v>
      </c>
      <c r="B60" s="16"/>
      <c r="C60" s="75" t="s">
        <v>248</v>
      </c>
      <c r="D60" s="113">
        <v>1090</v>
      </c>
      <c r="E60" s="100" t="s">
        <v>505</v>
      </c>
      <c r="F60" s="109"/>
      <c r="G60" s="109"/>
      <c r="H60" s="106" t="s">
        <v>169</v>
      </c>
      <c r="I60" s="106" t="s">
        <v>511</v>
      </c>
      <c r="J60" s="100"/>
    </row>
    <row r="61" spans="1:10" s="22" customFormat="1" ht="65.25" customHeight="1" outlineLevel="1">
      <c r="A61" s="103" t="s">
        <v>9</v>
      </c>
      <c r="B61" s="16"/>
      <c r="C61" s="319" t="s">
        <v>329</v>
      </c>
      <c r="D61" s="102">
        <v>85</v>
      </c>
      <c r="E61" s="100" t="s">
        <v>505</v>
      </c>
      <c r="F61" s="109"/>
      <c r="G61" s="109"/>
      <c r="H61" s="106" t="s">
        <v>198</v>
      </c>
      <c r="I61" s="106" t="s">
        <v>510</v>
      </c>
      <c r="J61" s="100"/>
    </row>
    <row r="62" spans="1:10" s="22" customFormat="1" ht="99.75" customHeight="1" outlineLevel="1">
      <c r="A62" s="103" t="s">
        <v>10</v>
      </c>
      <c r="B62" s="16"/>
      <c r="C62" s="75" t="s">
        <v>336</v>
      </c>
      <c r="D62" s="102">
        <v>20</v>
      </c>
      <c r="E62" s="100" t="s">
        <v>505</v>
      </c>
      <c r="F62" s="109"/>
      <c r="G62" s="109"/>
      <c r="H62" s="106" t="s">
        <v>198</v>
      </c>
      <c r="I62" s="106" t="s">
        <v>510</v>
      </c>
      <c r="J62" s="100"/>
    </row>
    <row r="63" spans="1:10" s="22" customFormat="1" ht="60.75" customHeight="1" outlineLevel="1">
      <c r="A63" s="103" t="s">
        <v>11</v>
      </c>
      <c r="B63" s="16"/>
      <c r="C63" s="75" t="s">
        <v>307</v>
      </c>
      <c r="D63" s="96">
        <v>450</v>
      </c>
      <c r="E63" s="100" t="s">
        <v>505</v>
      </c>
      <c r="F63" s="109"/>
      <c r="G63" s="109"/>
      <c r="H63" s="106" t="s">
        <v>169</v>
      </c>
      <c r="I63" s="106" t="s">
        <v>511</v>
      </c>
      <c r="J63" s="106"/>
    </row>
    <row r="64" spans="1:10" s="22" customFormat="1" ht="40.5" customHeight="1" outlineLevel="1">
      <c r="A64" s="16" t="s">
        <v>12</v>
      </c>
      <c r="B64" s="16"/>
      <c r="C64" s="75" t="s">
        <v>468</v>
      </c>
      <c r="D64" s="96">
        <v>120</v>
      </c>
      <c r="E64" s="100" t="s">
        <v>505</v>
      </c>
      <c r="F64" s="109"/>
      <c r="G64" s="109"/>
      <c r="H64" s="106" t="s">
        <v>169</v>
      </c>
      <c r="I64" s="106" t="s">
        <v>511</v>
      </c>
      <c r="J64" s="106"/>
    </row>
    <row r="65" spans="1:10" s="22" customFormat="1" ht="16.5" customHeight="1" hidden="1" outlineLevel="1">
      <c r="A65" s="16"/>
      <c r="B65" s="16"/>
      <c r="C65" s="97"/>
      <c r="D65" s="102"/>
      <c r="E65" s="14"/>
      <c r="F65" s="17"/>
      <c r="G65" s="17"/>
      <c r="H65" s="20"/>
      <c r="I65" s="20"/>
      <c r="J65" s="12"/>
    </row>
    <row r="66" spans="1:10" s="22" customFormat="1" ht="16.5" customHeight="1" hidden="1" outlineLevel="1">
      <c r="A66" s="16"/>
      <c r="B66" s="16"/>
      <c r="C66" s="97"/>
      <c r="D66" s="102"/>
      <c r="E66" s="14"/>
      <c r="F66" s="17"/>
      <c r="G66" s="17"/>
      <c r="H66" s="20"/>
      <c r="I66" s="20"/>
      <c r="J66" s="12"/>
    </row>
    <row r="67" spans="1:10" s="22" customFormat="1" ht="16.5" customHeight="1" hidden="1" outlineLevel="1">
      <c r="A67" s="16"/>
      <c r="B67" s="16"/>
      <c r="C67" s="97"/>
      <c r="D67" s="102"/>
      <c r="E67" s="14"/>
      <c r="F67" s="17"/>
      <c r="G67" s="17"/>
      <c r="H67" s="20"/>
      <c r="I67" s="20"/>
      <c r="J67" s="12"/>
    </row>
    <row r="68" spans="1:15" s="22" customFormat="1" ht="16.5" customHeight="1" hidden="1" outlineLevel="1">
      <c r="A68" s="16"/>
      <c r="B68" s="16"/>
      <c r="C68" s="97"/>
      <c r="D68" s="102"/>
      <c r="E68" s="14"/>
      <c r="F68" s="17"/>
      <c r="G68" s="17"/>
      <c r="H68" s="20"/>
      <c r="I68" s="20"/>
      <c r="J68" s="12"/>
      <c r="N68" s="27"/>
      <c r="O68" s="27"/>
    </row>
    <row r="69" spans="1:15" s="22" customFormat="1" ht="18" customHeight="1" hidden="1" outlineLevel="1">
      <c r="A69" s="13"/>
      <c r="B69" s="13"/>
      <c r="C69" s="320"/>
      <c r="D69" s="102"/>
      <c r="E69" s="14"/>
      <c r="F69" s="17"/>
      <c r="G69" s="17"/>
      <c r="H69" s="20"/>
      <c r="I69" s="20"/>
      <c r="J69" s="12"/>
      <c r="N69" s="211"/>
      <c r="O69" s="211"/>
    </row>
    <row r="70" spans="1:15" s="22" customFormat="1" ht="18" customHeight="1" hidden="1" outlineLevel="1">
      <c r="A70" s="13"/>
      <c r="B70" s="13"/>
      <c r="C70" s="320"/>
      <c r="D70" s="102"/>
      <c r="E70" s="14"/>
      <c r="F70" s="17"/>
      <c r="G70" s="17"/>
      <c r="H70" s="20"/>
      <c r="I70" s="20"/>
      <c r="J70" s="12"/>
      <c r="N70" s="81"/>
      <c r="O70" s="81"/>
    </row>
    <row r="71" spans="1:10" s="27" customFormat="1" ht="18" customHeight="1" hidden="1" outlineLevel="1">
      <c r="A71" s="13"/>
      <c r="B71" s="13"/>
      <c r="C71" s="323"/>
      <c r="D71" s="102"/>
      <c r="E71" s="14"/>
      <c r="F71" s="98"/>
      <c r="G71" s="17"/>
      <c r="H71" s="20"/>
      <c r="I71" s="20"/>
      <c r="J71" s="12"/>
    </row>
    <row r="72" spans="1:80" s="32" customFormat="1" ht="9.75" collapsed="1">
      <c r="A72" s="313">
        <v>13</v>
      </c>
      <c r="B72" s="314"/>
      <c r="C72" s="314"/>
      <c r="D72" s="401"/>
      <c r="E72" s="402"/>
      <c r="F72" s="403"/>
      <c r="G72" s="403"/>
      <c r="H72" s="403"/>
      <c r="I72" s="403"/>
      <c r="J72" s="64"/>
      <c r="K72" s="211"/>
      <c r="L72" s="211"/>
      <c r="M72" s="211"/>
      <c r="N72" s="27"/>
      <c r="O72" s="27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</row>
    <row r="73" spans="1:80" s="10" customFormat="1" ht="12.75" customHeight="1">
      <c r="A73" s="194" t="s">
        <v>237</v>
      </c>
      <c r="B73" s="195"/>
      <c r="C73" s="195"/>
      <c r="D73" s="404"/>
      <c r="E73" s="405"/>
      <c r="F73" s="405"/>
      <c r="G73" s="405"/>
      <c r="H73" s="405"/>
      <c r="I73" s="405"/>
      <c r="J73" s="195"/>
      <c r="K73" s="81"/>
      <c r="L73" s="81"/>
      <c r="M73" s="81"/>
      <c r="N73" s="27"/>
      <c r="O73" s="27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</row>
    <row r="74" spans="1:80" s="24" customFormat="1" ht="72" customHeight="1" outlineLevel="1">
      <c r="A74" s="121" t="s">
        <v>0</v>
      </c>
      <c r="B74" s="13"/>
      <c r="C74" s="100" t="s">
        <v>130</v>
      </c>
      <c r="D74" s="102">
        <v>9751</v>
      </c>
      <c r="E74" s="100" t="s">
        <v>508</v>
      </c>
      <c r="F74" s="109"/>
      <c r="G74" s="109"/>
      <c r="H74" s="106" t="s">
        <v>169</v>
      </c>
      <c r="I74" s="106" t="s">
        <v>511</v>
      </c>
      <c r="J74" s="10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</row>
    <row r="75" spans="1:10" s="27" customFormat="1" ht="72" customHeight="1" outlineLevel="1">
      <c r="A75" s="121" t="s">
        <v>1</v>
      </c>
      <c r="B75" s="13"/>
      <c r="C75" s="100" t="s">
        <v>135</v>
      </c>
      <c r="D75" s="102">
        <v>2873.8</v>
      </c>
      <c r="E75" s="100" t="s">
        <v>505</v>
      </c>
      <c r="F75" s="109"/>
      <c r="G75" s="109"/>
      <c r="H75" s="106" t="s">
        <v>169</v>
      </c>
      <c r="I75" s="106" t="s">
        <v>511</v>
      </c>
      <c r="J75" s="106"/>
    </row>
    <row r="76" spans="1:10" s="27" customFormat="1" ht="57" customHeight="1" outlineLevel="1">
      <c r="A76" s="121" t="s">
        <v>2</v>
      </c>
      <c r="B76" s="13"/>
      <c r="C76" s="100" t="s">
        <v>137</v>
      </c>
      <c r="D76" s="102">
        <v>804.1</v>
      </c>
      <c r="E76" s="100" t="s">
        <v>505</v>
      </c>
      <c r="F76" s="109"/>
      <c r="G76" s="109"/>
      <c r="H76" s="106" t="s">
        <v>169</v>
      </c>
      <c r="I76" s="106" t="s">
        <v>511</v>
      </c>
      <c r="J76" s="106"/>
    </row>
    <row r="77" spans="1:10" s="27" customFormat="1" ht="72" customHeight="1" outlineLevel="1">
      <c r="A77" s="121" t="s">
        <v>3</v>
      </c>
      <c r="B77" s="13"/>
      <c r="C77" s="100" t="s">
        <v>138</v>
      </c>
      <c r="D77" s="102">
        <v>1005.8</v>
      </c>
      <c r="E77" s="100" t="s">
        <v>505</v>
      </c>
      <c r="F77" s="109"/>
      <c r="G77" s="109"/>
      <c r="H77" s="106" t="s">
        <v>169</v>
      </c>
      <c r="I77" s="106" t="s">
        <v>511</v>
      </c>
      <c r="J77" s="106"/>
    </row>
    <row r="78" spans="1:10" s="27" customFormat="1" ht="62.25" customHeight="1" outlineLevel="1">
      <c r="A78" s="121" t="s">
        <v>4</v>
      </c>
      <c r="B78" s="13"/>
      <c r="C78" s="100" t="s">
        <v>159</v>
      </c>
      <c r="D78" s="102">
        <v>12</v>
      </c>
      <c r="E78" s="100" t="s">
        <v>505</v>
      </c>
      <c r="F78" s="109"/>
      <c r="G78" s="109"/>
      <c r="H78" s="106" t="s">
        <v>198</v>
      </c>
      <c r="I78" s="106" t="s">
        <v>510</v>
      </c>
      <c r="J78" s="106"/>
    </row>
    <row r="79" spans="1:10" s="27" customFormat="1" ht="62.25" customHeight="1" outlineLevel="1">
      <c r="A79" s="103" t="s">
        <v>5</v>
      </c>
      <c r="B79" s="16"/>
      <c r="C79" s="100" t="str">
        <f>ПЗ!E92</f>
        <v>Поставка задвижек Ду 600</v>
      </c>
      <c r="D79" s="102">
        <v>1800</v>
      </c>
      <c r="E79" s="100" t="s">
        <v>505</v>
      </c>
      <c r="F79" s="109"/>
      <c r="G79" s="109"/>
      <c r="H79" s="106" t="s">
        <v>169</v>
      </c>
      <c r="I79" s="106" t="s">
        <v>511</v>
      </c>
      <c r="J79" s="106"/>
    </row>
    <row r="80" spans="1:10" s="27" customFormat="1" ht="75.75" customHeight="1" outlineLevel="1">
      <c r="A80" s="103" t="s">
        <v>6</v>
      </c>
      <c r="B80" s="16"/>
      <c r="C80" s="75" t="s">
        <v>298</v>
      </c>
      <c r="D80" s="112">
        <v>1420</v>
      </c>
      <c r="E80" s="100" t="s">
        <v>505</v>
      </c>
      <c r="F80" s="109"/>
      <c r="G80" s="109"/>
      <c r="H80" s="106" t="s">
        <v>169</v>
      </c>
      <c r="I80" s="106" t="s">
        <v>511</v>
      </c>
      <c r="J80" s="106"/>
    </row>
    <row r="81" spans="1:10" s="27" customFormat="1" ht="71.25" customHeight="1" outlineLevel="1">
      <c r="A81" s="103" t="s">
        <v>7</v>
      </c>
      <c r="B81" s="16"/>
      <c r="C81" s="75" t="s">
        <v>316</v>
      </c>
      <c r="D81" s="96">
        <v>2100</v>
      </c>
      <c r="E81" s="100" t="s">
        <v>505</v>
      </c>
      <c r="F81" s="109"/>
      <c r="G81" s="109"/>
      <c r="H81" s="106" t="s">
        <v>169</v>
      </c>
      <c r="I81" s="106" t="s">
        <v>511</v>
      </c>
      <c r="J81" s="106"/>
    </row>
    <row r="82" spans="1:10" s="27" customFormat="1" ht="52.5" customHeight="1" outlineLevel="1">
      <c r="A82" s="103" t="s">
        <v>8</v>
      </c>
      <c r="B82" s="16"/>
      <c r="C82" s="75" t="s">
        <v>317</v>
      </c>
      <c r="D82" s="96">
        <v>1230</v>
      </c>
      <c r="E82" s="100" t="s">
        <v>505</v>
      </c>
      <c r="F82" s="109"/>
      <c r="G82" s="109"/>
      <c r="H82" s="106" t="s">
        <v>169</v>
      </c>
      <c r="I82" s="106" t="s">
        <v>511</v>
      </c>
      <c r="J82" s="106"/>
    </row>
    <row r="83" spans="1:10" s="27" customFormat="1" ht="48" customHeight="1" outlineLevel="1">
      <c r="A83" s="103" t="s">
        <v>9</v>
      </c>
      <c r="B83" s="16"/>
      <c r="C83" s="75" t="s">
        <v>425</v>
      </c>
      <c r="D83" s="102">
        <v>120</v>
      </c>
      <c r="E83" s="100" t="s">
        <v>505</v>
      </c>
      <c r="F83" s="109"/>
      <c r="G83" s="109"/>
      <c r="H83" s="106" t="s">
        <v>169</v>
      </c>
      <c r="I83" s="106" t="s">
        <v>511</v>
      </c>
      <c r="J83" s="106"/>
    </row>
    <row r="84" spans="1:10" s="27" customFormat="1" ht="45.75" customHeight="1" outlineLevel="1">
      <c r="A84" s="103" t="s">
        <v>10</v>
      </c>
      <c r="B84" s="16"/>
      <c r="C84" s="75" t="s">
        <v>326</v>
      </c>
      <c r="D84" s="102">
        <v>2700</v>
      </c>
      <c r="E84" s="100" t="s">
        <v>505</v>
      </c>
      <c r="F84" s="109"/>
      <c r="G84" s="109"/>
      <c r="H84" s="106" t="s">
        <v>169</v>
      </c>
      <c r="I84" s="106" t="s">
        <v>511</v>
      </c>
      <c r="J84" s="106"/>
    </row>
    <row r="85" spans="1:15" s="27" customFormat="1" ht="74.25" customHeight="1" outlineLevel="1">
      <c r="A85" s="103" t="s">
        <v>11</v>
      </c>
      <c r="B85" s="16"/>
      <c r="C85" s="75" t="s">
        <v>419</v>
      </c>
      <c r="D85" s="102">
        <v>1000</v>
      </c>
      <c r="E85" s="100" t="s">
        <v>505</v>
      </c>
      <c r="F85" s="109"/>
      <c r="G85" s="109"/>
      <c r="H85" s="106" t="s">
        <v>169</v>
      </c>
      <c r="I85" s="106" t="s">
        <v>511</v>
      </c>
      <c r="J85" s="106"/>
      <c r="N85" s="163"/>
      <c r="O85" s="163"/>
    </row>
    <row r="86" spans="1:15" s="27" customFormat="1" ht="66" customHeight="1" outlineLevel="1">
      <c r="A86" s="101">
        <v>13</v>
      </c>
      <c r="B86" s="16"/>
      <c r="C86" s="324" t="s">
        <v>434</v>
      </c>
      <c r="D86" s="102">
        <v>400</v>
      </c>
      <c r="E86" s="100" t="s">
        <v>505</v>
      </c>
      <c r="F86" s="109"/>
      <c r="G86" s="109"/>
      <c r="H86" s="106" t="s">
        <v>169</v>
      </c>
      <c r="I86" s="106" t="s">
        <v>511</v>
      </c>
      <c r="J86" s="106"/>
      <c r="N86" s="163"/>
      <c r="O86" s="163"/>
    </row>
    <row r="87" spans="1:15" s="27" customFormat="1" ht="66" customHeight="1" outlineLevel="1">
      <c r="A87" s="101">
        <v>14</v>
      </c>
      <c r="B87" s="26"/>
      <c r="C87" s="75" t="s">
        <v>456</v>
      </c>
      <c r="D87" s="75">
        <v>9368.6</v>
      </c>
      <c r="E87" s="100" t="s">
        <v>505</v>
      </c>
      <c r="F87" s="109"/>
      <c r="G87" s="109"/>
      <c r="H87" s="106" t="s">
        <v>169</v>
      </c>
      <c r="I87" s="106" t="s">
        <v>511</v>
      </c>
      <c r="J87" s="106"/>
      <c r="N87" s="163"/>
      <c r="O87" s="163"/>
    </row>
    <row r="88" spans="1:10" ht="62.25" customHeight="1">
      <c r="A88" s="101">
        <v>15</v>
      </c>
      <c r="B88" s="25"/>
      <c r="C88" s="75" t="s">
        <v>457</v>
      </c>
      <c r="D88" s="96">
        <v>2037.67</v>
      </c>
      <c r="E88" s="100" t="s">
        <v>505</v>
      </c>
      <c r="F88" s="109"/>
      <c r="G88" s="109"/>
      <c r="H88" s="106" t="s">
        <v>169</v>
      </c>
      <c r="I88" s="106" t="s">
        <v>511</v>
      </c>
      <c r="J88" s="106"/>
    </row>
    <row r="89" spans="1:15" ht="73.5" customHeight="1">
      <c r="A89" s="101">
        <v>16</v>
      </c>
      <c r="B89" s="25"/>
      <c r="C89" s="75" t="s">
        <v>457</v>
      </c>
      <c r="D89" s="96">
        <v>1661.32</v>
      </c>
      <c r="E89" s="100" t="s">
        <v>505</v>
      </c>
      <c r="F89" s="109"/>
      <c r="G89" s="109"/>
      <c r="H89" s="106" t="s">
        <v>169</v>
      </c>
      <c r="I89" s="106" t="s">
        <v>511</v>
      </c>
      <c r="J89" s="106"/>
      <c r="N89" s="27"/>
      <c r="O89" s="27"/>
    </row>
    <row r="90" spans="1:15" ht="62.25" customHeight="1">
      <c r="A90" s="101">
        <v>17</v>
      </c>
      <c r="B90" s="25"/>
      <c r="C90" s="75" t="s">
        <v>457</v>
      </c>
      <c r="D90" s="96">
        <v>2043.966</v>
      </c>
      <c r="E90" s="100" t="s">
        <v>505</v>
      </c>
      <c r="F90" s="109"/>
      <c r="G90" s="109"/>
      <c r="H90" s="106" t="s">
        <v>169</v>
      </c>
      <c r="I90" s="106" t="s">
        <v>511</v>
      </c>
      <c r="J90" s="106"/>
      <c r="N90" s="211"/>
      <c r="O90" s="211"/>
    </row>
    <row r="91" spans="1:15" ht="12.75" hidden="1">
      <c r="A91" s="166"/>
      <c r="B91" s="166"/>
      <c r="C91" s="166"/>
      <c r="D91" s="95"/>
      <c r="E91" s="407"/>
      <c r="F91" s="408"/>
      <c r="G91" s="408"/>
      <c r="H91" s="408"/>
      <c r="I91" s="408"/>
      <c r="J91" s="66"/>
      <c r="N91" s="81"/>
      <c r="O91" s="81"/>
    </row>
    <row r="92" spans="1:10" s="27" customFormat="1" ht="15.75" customHeight="1" hidden="1" outlineLevel="1">
      <c r="A92" s="16"/>
      <c r="B92" s="16"/>
      <c r="C92" s="88"/>
      <c r="D92" s="102"/>
      <c r="E92" s="14"/>
      <c r="F92" s="167"/>
      <c r="G92" s="167"/>
      <c r="H92" s="125"/>
      <c r="I92" s="125"/>
      <c r="J92" s="14"/>
    </row>
    <row r="93" spans="1:80" s="32" customFormat="1" ht="9.75" collapsed="1">
      <c r="A93" s="326">
        <v>17</v>
      </c>
      <c r="B93" s="327"/>
      <c r="C93" s="327"/>
      <c r="D93" s="401"/>
      <c r="E93" s="409"/>
      <c r="F93" s="410"/>
      <c r="G93" s="410"/>
      <c r="H93" s="410"/>
      <c r="I93" s="410"/>
      <c r="J93" s="65"/>
      <c r="K93" s="211"/>
      <c r="L93" s="211"/>
      <c r="M93" s="211"/>
      <c r="N93" s="27"/>
      <c r="O93" s="27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</row>
    <row r="94" spans="1:80" s="10" customFormat="1" ht="12.75" customHeight="1">
      <c r="A94" s="194" t="s">
        <v>238</v>
      </c>
      <c r="B94" s="195"/>
      <c r="C94" s="195"/>
      <c r="D94" s="404"/>
      <c r="E94" s="405"/>
      <c r="F94" s="405"/>
      <c r="G94" s="405"/>
      <c r="H94" s="405"/>
      <c r="I94" s="405"/>
      <c r="J94" s="195"/>
      <c r="K94" s="81"/>
      <c r="L94" s="81"/>
      <c r="M94" s="81"/>
      <c r="N94" s="22"/>
      <c r="O94" s="22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</row>
    <row r="95" spans="1:15" s="27" customFormat="1" ht="49.5" customHeight="1" outlineLevel="1">
      <c r="A95" s="121" t="s">
        <v>0</v>
      </c>
      <c r="B95" s="25"/>
      <c r="C95" s="100" t="s">
        <v>148</v>
      </c>
      <c r="D95" s="102">
        <v>80</v>
      </c>
      <c r="E95" s="100" t="s">
        <v>505</v>
      </c>
      <c r="F95" s="109"/>
      <c r="G95" s="109"/>
      <c r="H95" s="106" t="s">
        <v>198</v>
      </c>
      <c r="I95" s="106" t="s">
        <v>510</v>
      </c>
      <c r="J95" s="106"/>
      <c r="N95" s="22"/>
      <c r="O95" s="22"/>
    </row>
    <row r="96" spans="1:15" s="27" customFormat="1" ht="72" customHeight="1" outlineLevel="1">
      <c r="A96" s="121" t="s">
        <v>1</v>
      </c>
      <c r="B96" s="25"/>
      <c r="C96" s="100" t="s">
        <v>157</v>
      </c>
      <c r="D96" s="102">
        <v>60</v>
      </c>
      <c r="E96" s="100" t="s">
        <v>505</v>
      </c>
      <c r="F96" s="109"/>
      <c r="G96" s="109"/>
      <c r="H96" s="106" t="s">
        <v>198</v>
      </c>
      <c r="I96" s="106" t="s">
        <v>510</v>
      </c>
      <c r="J96" s="106"/>
      <c r="N96" s="22"/>
      <c r="O96" s="22"/>
    </row>
    <row r="97" spans="1:10" s="22" customFormat="1" ht="54.75" customHeight="1" outlineLevel="1">
      <c r="A97" s="121" t="s">
        <v>2</v>
      </c>
      <c r="B97" s="13"/>
      <c r="C97" s="75" t="s">
        <v>248</v>
      </c>
      <c r="D97" s="75">
        <v>4000</v>
      </c>
      <c r="E97" s="100" t="s">
        <v>505</v>
      </c>
      <c r="F97" s="109"/>
      <c r="G97" s="109"/>
      <c r="H97" s="106" t="s">
        <v>169</v>
      </c>
      <c r="I97" s="106" t="s">
        <v>511</v>
      </c>
      <c r="J97" s="106"/>
    </row>
    <row r="98" spans="1:10" s="22" customFormat="1" ht="60.75" customHeight="1" outlineLevel="1">
      <c r="A98" s="103" t="s">
        <v>3</v>
      </c>
      <c r="B98" s="16"/>
      <c r="C98" s="75" t="s">
        <v>303</v>
      </c>
      <c r="D98" s="96">
        <v>280</v>
      </c>
      <c r="E98" s="100" t="s">
        <v>505</v>
      </c>
      <c r="F98" s="109"/>
      <c r="G98" s="109"/>
      <c r="H98" s="106" t="s">
        <v>169</v>
      </c>
      <c r="I98" s="106" t="s">
        <v>511</v>
      </c>
      <c r="J98" s="106"/>
    </row>
    <row r="99" spans="1:10" s="22" customFormat="1" ht="60.75" customHeight="1" outlineLevel="1">
      <c r="A99" s="103" t="s">
        <v>4</v>
      </c>
      <c r="B99" s="16"/>
      <c r="C99" s="75" t="s">
        <v>304</v>
      </c>
      <c r="D99" s="96">
        <v>960</v>
      </c>
      <c r="E99" s="100" t="s">
        <v>505</v>
      </c>
      <c r="F99" s="109"/>
      <c r="G99" s="109"/>
      <c r="H99" s="106" t="s">
        <v>169</v>
      </c>
      <c r="I99" s="106" t="s">
        <v>511</v>
      </c>
      <c r="J99" s="106"/>
    </row>
    <row r="100" spans="1:10" s="22" customFormat="1" ht="60.75" customHeight="1" outlineLevel="1">
      <c r="A100" s="103" t="s">
        <v>5</v>
      </c>
      <c r="B100" s="16"/>
      <c r="C100" s="75" t="s">
        <v>305</v>
      </c>
      <c r="D100" s="96">
        <v>130</v>
      </c>
      <c r="E100" s="100" t="s">
        <v>505</v>
      </c>
      <c r="F100" s="109"/>
      <c r="G100" s="109"/>
      <c r="H100" s="106" t="s">
        <v>169</v>
      </c>
      <c r="I100" s="106" t="s">
        <v>511</v>
      </c>
      <c r="J100" s="106"/>
    </row>
    <row r="101" spans="1:10" s="22" customFormat="1" ht="60.75" customHeight="1" outlineLevel="1">
      <c r="A101" s="103" t="s">
        <v>6</v>
      </c>
      <c r="B101" s="16"/>
      <c r="C101" s="75" t="s">
        <v>306</v>
      </c>
      <c r="D101" s="96">
        <v>150</v>
      </c>
      <c r="E101" s="100" t="s">
        <v>505</v>
      </c>
      <c r="F101" s="109"/>
      <c r="G101" s="109"/>
      <c r="H101" s="106" t="s">
        <v>198</v>
      </c>
      <c r="I101" s="106" t="s">
        <v>510</v>
      </c>
      <c r="J101" s="106"/>
    </row>
    <row r="102" spans="1:10" s="22" customFormat="1" ht="63.75" customHeight="1" outlineLevel="1">
      <c r="A102" s="103" t="s">
        <v>7</v>
      </c>
      <c r="B102" s="16"/>
      <c r="C102" s="319" t="s">
        <v>338</v>
      </c>
      <c r="D102" s="75">
        <v>300</v>
      </c>
      <c r="E102" s="100" t="s">
        <v>505</v>
      </c>
      <c r="F102" s="109"/>
      <c r="G102" s="109"/>
      <c r="H102" s="106" t="s">
        <v>198</v>
      </c>
      <c r="I102" s="106" t="s">
        <v>510</v>
      </c>
      <c r="J102" s="106"/>
    </row>
    <row r="103" spans="1:10" s="22" customFormat="1" ht="58.5" customHeight="1" outlineLevel="1">
      <c r="A103" s="103" t="s">
        <v>8</v>
      </c>
      <c r="B103" s="16"/>
      <c r="C103" s="75" t="s">
        <v>339</v>
      </c>
      <c r="D103" s="75">
        <v>250</v>
      </c>
      <c r="E103" s="100" t="s">
        <v>505</v>
      </c>
      <c r="F103" s="109"/>
      <c r="G103" s="109"/>
      <c r="H103" s="106" t="s">
        <v>198</v>
      </c>
      <c r="I103" s="106" t="s">
        <v>510</v>
      </c>
      <c r="J103" s="106"/>
    </row>
    <row r="104" spans="1:10" s="22" customFormat="1" ht="58.5" customHeight="1" outlineLevel="1">
      <c r="A104" s="103" t="s">
        <v>9</v>
      </c>
      <c r="B104" s="16"/>
      <c r="C104" s="75" t="s">
        <v>340</v>
      </c>
      <c r="D104" s="75">
        <v>230</v>
      </c>
      <c r="E104" s="100" t="s">
        <v>505</v>
      </c>
      <c r="F104" s="109"/>
      <c r="G104" s="109"/>
      <c r="H104" s="106" t="s">
        <v>198</v>
      </c>
      <c r="I104" s="106" t="s">
        <v>510</v>
      </c>
      <c r="J104" s="106"/>
    </row>
    <row r="105" spans="1:10" s="22" customFormat="1" ht="52.5" customHeight="1" outlineLevel="1">
      <c r="A105" s="103" t="s">
        <v>10</v>
      </c>
      <c r="B105" s="16"/>
      <c r="C105" s="75" t="s">
        <v>415</v>
      </c>
      <c r="D105" s="113">
        <v>130</v>
      </c>
      <c r="E105" s="100" t="s">
        <v>505</v>
      </c>
      <c r="F105" s="109"/>
      <c r="G105" s="109"/>
      <c r="H105" s="106" t="s">
        <v>198</v>
      </c>
      <c r="I105" s="106" t="s">
        <v>510</v>
      </c>
      <c r="J105" s="106"/>
    </row>
    <row r="106" spans="1:10" s="22" customFormat="1" ht="52.5" customHeight="1" outlineLevel="1">
      <c r="A106" s="103" t="s">
        <v>11</v>
      </c>
      <c r="B106" s="16"/>
      <c r="C106" s="75" t="s">
        <v>416</v>
      </c>
      <c r="D106" s="113">
        <v>270</v>
      </c>
      <c r="E106" s="100" t="s">
        <v>505</v>
      </c>
      <c r="F106" s="109"/>
      <c r="G106" s="109"/>
      <c r="H106" s="106" t="s">
        <v>198</v>
      </c>
      <c r="I106" s="106" t="s">
        <v>510</v>
      </c>
      <c r="J106" s="106"/>
    </row>
    <row r="107" spans="1:10" s="22" customFormat="1" ht="52.5" customHeight="1" outlineLevel="1">
      <c r="A107" s="103" t="s">
        <v>12</v>
      </c>
      <c r="B107" s="16"/>
      <c r="C107" s="75" t="s">
        <v>417</v>
      </c>
      <c r="D107" s="113">
        <v>120</v>
      </c>
      <c r="E107" s="100" t="s">
        <v>505</v>
      </c>
      <c r="F107" s="109"/>
      <c r="G107" s="109"/>
      <c r="H107" s="106" t="s">
        <v>198</v>
      </c>
      <c r="I107" s="106" t="s">
        <v>510</v>
      </c>
      <c r="J107" s="106"/>
    </row>
    <row r="108" spans="1:10" s="22" customFormat="1" ht="52.5" customHeight="1" outlineLevel="1">
      <c r="A108" s="103" t="s">
        <v>13</v>
      </c>
      <c r="B108" s="16"/>
      <c r="C108" s="75" t="s">
        <v>418</v>
      </c>
      <c r="D108" s="113">
        <v>370</v>
      </c>
      <c r="E108" s="100" t="s">
        <v>505</v>
      </c>
      <c r="F108" s="109"/>
      <c r="G108" s="109"/>
      <c r="H108" s="106" t="s">
        <v>169</v>
      </c>
      <c r="I108" s="106" t="s">
        <v>511</v>
      </c>
      <c r="J108" s="106"/>
    </row>
    <row r="109" spans="1:10" s="22" customFormat="1" ht="60" customHeight="1" outlineLevel="1">
      <c r="A109" s="103" t="s">
        <v>14</v>
      </c>
      <c r="B109" s="16"/>
      <c r="C109" s="319" t="s">
        <v>437</v>
      </c>
      <c r="D109" s="75">
        <v>300</v>
      </c>
      <c r="E109" s="100" t="s">
        <v>505</v>
      </c>
      <c r="F109" s="109"/>
      <c r="G109" s="109"/>
      <c r="H109" s="106" t="s">
        <v>198</v>
      </c>
      <c r="I109" s="106" t="s">
        <v>510</v>
      </c>
      <c r="J109" s="106"/>
    </row>
    <row r="110" spans="1:10" s="22" customFormat="1" ht="66" customHeight="1" outlineLevel="1">
      <c r="A110" s="103" t="s">
        <v>15</v>
      </c>
      <c r="B110" s="16"/>
      <c r="C110" s="75" t="s">
        <v>439</v>
      </c>
      <c r="D110" s="75">
        <v>270</v>
      </c>
      <c r="E110" s="100" t="s">
        <v>505</v>
      </c>
      <c r="F110" s="109"/>
      <c r="G110" s="109"/>
      <c r="H110" s="106" t="s">
        <v>198</v>
      </c>
      <c r="I110" s="106" t="s">
        <v>510</v>
      </c>
      <c r="J110" s="106"/>
    </row>
    <row r="111" spans="1:10" s="22" customFormat="1" ht="22.5" customHeight="1" hidden="1" outlineLevel="1">
      <c r="A111" s="16"/>
      <c r="B111" s="16"/>
      <c r="C111" s="89"/>
      <c r="D111" s="75"/>
      <c r="E111" s="14"/>
      <c r="F111" s="17"/>
      <c r="G111" s="17"/>
      <c r="H111" s="20"/>
      <c r="I111" s="20"/>
      <c r="J111" s="23"/>
    </row>
    <row r="112" spans="1:15" s="22" customFormat="1" ht="22.5" customHeight="1" hidden="1" outlineLevel="1">
      <c r="A112" s="16"/>
      <c r="B112" s="16"/>
      <c r="C112" s="89"/>
      <c r="D112" s="75"/>
      <c r="E112" s="14"/>
      <c r="F112" s="17"/>
      <c r="G112" s="17"/>
      <c r="H112" s="20"/>
      <c r="I112" s="20"/>
      <c r="J112" s="23"/>
      <c r="N112" s="27"/>
      <c r="O112" s="27"/>
    </row>
    <row r="113" spans="1:15" s="22" customFormat="1" ht="18" customHeight="1" hidden="1" outlineLevel="1">
      <c r="A113" s="13"/>
      <c r="B113" s="13"/>
      <c r="C113" s="75"/>
      <c r="D113" s="75"/>
      <c r="E113" s="14"/>
      <c r="F113" s="17"/>
      <c r="G113" s="17"/>
      <c r="H113" s="20"/>
      <c r="I113" s="20"/>
      <c r="J113" s="12"/>
      <c r="N113" s="211"/>
      <c r="O113" s="211"/>
    </row>
    <row r="114" spans="1:15" s="22" customFormat="1" ht="21.75" customHeight="1" hidden="1" outlineLevel="1">
      <c r="A114" s="13"/>
      <c r="B114" s="13"/>
      <c r="C114" s="75"/>
      <c r="D114" s="75"/>
      <c r="E114" s="14"/>
      <c r="F114" s="17"/>
      <c r="G114" s="17"/>
      <c r="H114" s="20"/>
      <c r="I114" s="20"/>
      <c r="J114" s="12"/>
      <c r="N114" s="81"/>
      <c r="O114" s="81"/>
    </row>
    <row r="115" spans="1:10" s="27" customFormat="1" ht="21" customHeight="1" hidden="1" outlineLevel="1">
      <c r="A115" s="13"/>
      <c r="B115" s="25"/>
      <c r="C115" s="14"/>
      <c r="D115" s="102"/>
      <c r="E115" s="14"/>
      <c r="F115" s="17"/>
      <c r="G115" s="17"/>
      <c r="H115" s="20"/>
      <c r="I115" s="20"/>
      <c r="J115" s="23"/>
    </row>
    <row r="116" spans="1:80" s="32" customFormat="1" ht="9.75" collapsed="1">
      <c r="A116" s="313">
        <v>16</v>
      </c>
      <c r="B116" s="314"/>
      <c r="C116" s="314"/>
      <c r="D116" s="401"/>
      <c r="E116" s="402"/>
      <c r="F116" s="403"/>
      <c r="G116" s="403"/>
      <c r="H116" s="403"/>
      <c r="I116" s="403"/>
      <c r="J116" s="64"/>
      <c r="K116" s="211"/>
      <c r="L116" s="211"/>
      <c r="M116" s="211"/>
      <c r="N116" s="27"/>
      <c r="O116" s="27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</row>
    <row r="117" spans="1:80" s="10" customFormat="1" ht="12.75" customHeight="1">
      <c r="A117" s="194" t="s">
        <v>239</v>
      </c>
      <c r="B117" s="195"/>
      <c r="C117" s="195"/>
      <c r="D117" s="404"/>
      <c r="E117" s="405"/>
      <c r="F117" s="405"/>
      <c r="G117" s="405"/>
      <c r="H117" s="405"/>
      <c r="I117" s="405"/>
      <c r="J117" s="195"/>
      <c r="K117" s="81"/>
      <c r="L117" s="81"/>
      <c r="M117" s="81"/>
      <c r="N117" s="27"/>
      <c r="O117" s="27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</row>
    <row r="118" spans="1:10" s="27" customFormat="1" ht="81.75" customHeight="1" outlineLevel="1">
      <c r="A118" s="121" t="s">
        <v>0</v>
      </c>
      <c r="B118" s="25"/>
      <c r="C118" s="100" t="s">
        <v>144</v>
      </c>
      <c r="D118" s="102">
        <v>170</v>
      </c>
      <c r="E118" s="100" t="s">
        <v>505</v>
      </c>
      <c r="F118" s="109"/>
      <c r="G118" s="109"/>
      <c r="H118" s="106" t="s">
        <v>169</v>
      </c>
      <c r="I118" s="106" t="s">
        <v>511</v>
      </c>
      <c r="J118" s="106"/>
    </row>
    <row r="119" spans="1:10" s="27" customFormat="1" ht="62.25" customHeight="1" outlineLevel="1">
      <c r="A119" s="121" t="s">
        <v>1</v>
      </c>
      <c r="B119" s="25"/>
      <c r="C119" s="100" t="s">
        <v>156</v>
      </c>
      <c r="D119" s="102">
        <v>50</v>
      </c>
      <c r="E119" s="100" t="s">
        <v>505</v>
      </c>
      <c r="F119" s="109"/>
      <c r="G119" s="109"/>
      <c r="H119" s="106" t="s">
        <v>198</v>
      </c>
      <c r="I119" s="106" t="s">
        <v>510</v>
      </c>
      <c r="J119" s="106"/>
    </row>
    <row r="120" spans="1:10" s="27" customFormat="1" ht="45.75" customHeight="1" outlineLevel="1">
      <c r="A120" s="103" t="s">
        <v>2</v>
      </c>
      <c r="B120" s="26"/>
      <c r="C120" s="75" t="s">
        <v>320</v>
      </c>
      <c r="D120" s="102">
        <v>150</v>
      </c>
      <c r="E120" s="100" t="s">
        <v>505</v>
      </c>
      <c r="F120" s="109"/>
      <c r="G120" s="109"/>
      <c r="H120" s="106" t="s">
        <v>198</v>
      </c>
      <c r="I120" s="106" t="s">
        <v>510</v>
      </c>
      <c r="J120" s="106"/>
    </row>
    <row r="121" spans="1:10" s="27" customFormat="1" ht="45.75" customHeight="1" outlineLevel="1">
      <c r="A121" s="103" t="s">
        <v>3</v>
      </c>
      <c r="B121" s="26"/>
      <c r="C121" s="330" t="s">
        <v>319</v>
      </c>
      <c r="D121" s="102">
        <v>150</v>
      </c>
      <c r="E121" s="100" t="s">
        <v>505</v>
      </c>
      <c r="F121" s="109"/>
      <c r="G121" s="109"/>
      <c r="H121" s="106" t="s">
        <v>198</v>
      </c>
      <c r="I121" s="106" t="s">
        <v>510</v>
      </c>
      <c r="J121" s="106"/>
    </row>
    <row r="122" spans="1:10" s="27" customFormat="1" ht="67.5" customHeight="1" outlineLevel="1">
      <c r="A122" s="103" t="s">
        <v>4</v>
      </c>
      <c r="B122" s="26"/>
      <c r="C122" s="75" t="s">
        <v>324</v>
      </c>
      <c r="D122" s="102">
        <v>350</v>
      </c>
      <c r="E122" s="100" t="s">
        <v>505</v>
      </c>
      <c r="F122" s="109"/>
      <c r="G122" s="109"/>
      <c r="H122" s="106" t="s">
        <v>198</v>
      </c>
      <c r="I122" s="106" t="s">
        <v>510</v>
      </c>
      <c r="J122" s="106"/>
    </row>
    <row r="123" spans="1:10" s="27" customFormat="1" ht="110.25" customHeight="1" outlineLevel="1">
      <c r="A123" s="103" t="s">
        <v>5</v>
      </c>
      <c r="B123" s="26"/>
      <c r="C123" s="319" t="s">
        <v>444</v>
      </c>
      <c r="D123" s="102">
        <v>130</v>
      </c>
      <c r="E123" s="100" t="s">
        <v>505</v>
      </c>
      <c r="F123" s="109"/>
      <c r="G123" s="109"/>
      <c r="H123" s="106" t="s">
        <v>198</v>
      </c>
      <c r="I123" s="106" t="s">
        <v>510</v>
      </c>
      <c r="J123" s="106"/>
    </row>
    <row r="124" spans="1:15" s="27" customFormat="1" ht="59.25" customHeight="1" outlineLevel="1">
      <c r="A124" s="103" t="s">
        <v>6</v>
      </c>
      <c r="B124" s="26"/>
      <c r="C124" s="75" t="s">
        <v>446</v>
      </c>
      <c r="D124" s="102">
        <v>28</v>
      </c>
      <c r="E124" s="100" t="s">
        <v>505</v>
      </c>
      <c r="F124" s="109"/>
      <c r="G124" s="109"/>
      <c r="H124" s="106" t="s">
        <v>198</v>
      </c>
      <c r="I124" s="106" t="s">
        <v>510</v>
      </c>
      <c r="J124" s="106"/>
      <c r="N124" s="211"/>
      <c r="O124" s="211"/>
    </row>
    <row r="125" spans="1:15" s="27" customFormat="1" ht="59.25" customHeight="1" outlineLevel="1">
      <c r="A125" s="103" t="s">
        <v>7</v>
      </c>
      <c r="B125" s="26"/>
      <c r="C125" s="75" t="s">
        <v>448</v>
      </c>
      <c r="D125" s="102">
        <v>30</v>
      </c>
      <c r="E125" s="100" t="s">
        <v>505</v>
      </c>
      <c r="F125" s="109"/>
      <c r="G125" s="109"/>
      <c r="H125" s="106" t="s">
        <v>198</v>
      </c>
      <c r="I125" s="106" t="s">
        <v>510</v>
      </c>
      <c r="J125" s="106"/>
      <c r="N125" s="81"/>
      <c r="O125" s="81"/>
    </row>
    <row r="126" spans="1:10" s="27" customFormat="1" ht="73.5" customHeight="1" outlineLevel="1">
      <c r="A126" s="103" t="s">
        <v>8</v>
      </c>
      <c r="B126" s="26"/>
      <c r="C126" s="75" t="s">
        <v>449</v>
      </c>
      <c r="D126" s="102">
        <v>30</v>
      </c>
      <c r="E126" s="100" t="s">
        <v>505</v>
      </c>
      <c r="F126" s="109"/>
      <c r="G126" s="109"/>
      <c r="H126" s="106" t="s">
        <v>198</v>
      </c>
      <c r="I126" s="106" t="s">
        <v>510</v>
      </c>
      <c r="J126" s="106"/>
    </row>
    <row r="127" spans="1:80" s="32" customFormat="1" ht="9.75">
      <c r="A127" s="313">
        <v>9</v>
      </c>
      <c r="B127" s="314"/>
      <c r="C127" s="314"/>
      <c r="D127" s="401"/>
      <c r="E127" s="402"/>
      <c r="F127" s="403"/>
      <c r="G127" s="403"/>
      <c r="H127" s="403"/>
      <c r="I127" s="403"/>
      <c r="J127" s="64"/>
      <c r="K127" s="211"/>
      <c r="L127" s="211"/>
      <c r="M127" s="211"/>
      <c r="N127" s="27"/>
      <c r="O127" s="27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</row>
    <row r="128" spans="1:80" s="10" customFormat="1" ht="14.25" customHeight="1">
      <c r="A128" s="194" t="s">
        <v>240</v>
      </c>
      <c r="B128" s="195"/>
      <c r="C128" s="195"/>
      <c r="D128" s="404"/>
      <c r="E128" s="405"/>
      <c r="F128" s="405"/>
      <c r="G128" s="405"/>
      <c r="H128" s="405"/>
      <c r="I128" s="405"/>
      <c r="J128" s="195"/>
      <c r="K128" s="81"/>
      <c r="L128" s="81"/>
      <c r="M128" s="81"/>
      <c r="N128" s="27"/>
      <c r="O128" s="27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</row>
    <row r="129" spans="1:10" s="27" customFormat="1" ht="72" customHeight="1" outlineLevel="1">
      <c r="A129" s="121" t="s">
        <v>0</v>
      </c>
      <c r="B129" s="25"/>
      <c r="C129" s="100" t="s">
        <v>154</v>
      </c>
      <c r="D129" s="102">
        <v>34</v>
      </c>
      <c r="E129" s="100" t="s">
        <v>505</v>
      </c>
      <c r="F129" s="109"/>
      <c r="G129" s="109"/>
      <c r="H129" s="106" t="s">
        <v>198</v>
      </c>
      <c r="I129" s="106" t="s">
        <v>510</v>
      </c>
      <c r="J129" s="106"/>
    </row>
    <row r="130" spans="1:10" s="27" customFormat="1" ht="66" customHeight="1" outlineLevel="1">
      <c r="A130" s="121" t="s">
        <v>1</v>
      </c>
      <c r="B130" s="25"/>
      <c r="C130" s="100" t="s">
        <v>160</v>
      </c>
      <c r="D130" s="102">
        <v>40</v>
      </c>
      <c r="E130" s="100" t="s">
        <v>505</v>
      </c>
      <c r="F130" s="109"/>
      <c r="G130" s="109"/>
      <c r="H130" s="106" t="s">
        <v>198</v>
      </c>
      <c r="I130" s="106" t="s">
        <v>510</v>
      </c>
      <c r="J130" s="106"/>
    </row>
    <row r="131" spans="1:10" s="27" customFormat="1" ht="66" customHeight="1" outlineLevel="1">
      <c r="A131" s="103" t="s">
        <v>2</v>
      </c>
      <c r="B131" s="26"/>
      <c r="C131" s="75" t="s">
        <v>321</v>
      </c>
      <c r="D131" s="113">
        <v>230</v>
      </c>
      <c r="E131" s="100" t="s">
        <v>505</v>
      </c>
      <c r="F131" s="109"/>
      <c r="G131" s="109"/>
      <c r="H131" s="106" t="s">
        <v>198</v>
      </c>
      <c r="I131" s="106" t="s">
        <v>510</v>
      </c>
      <c r="J131" s="106"/>
    </row>
    <row r="132" spans="1:15" s="27" customFormat="1" ht="66" customHeight="1" outlineLevel="1">
      <c r="A132" s="103" t="s">
        <v>3</v>
      </c>
      <c r="B132" s="26"/>
      <c r="C132" s="75" t="s">
        <v>322</v>
      </c>
      <c r="D132" s="113">
        <v>2000</v>
      </c>
      <c r="E132" s="100" t="s">
        <v>505</v>
      </c>
      <c r="F132" s="109"/>
      <c r="G132" s="109"/>
      <c r="H132" s="106" t="s">
        <v>169</v>
      </c>
      <c r="I132" s="106" t="s">
        <v>511</v>
      </c>
      <c r="J132" s="106"/>
      <c r="N132" s="163"/>
      <c r="O132" s="163"/>
    </row>
    <row r="133" spans="1:10" s="27" customFormat="1" ht="66" customHeight="1" outlineLevel="1">
      <c r="A133" s="103" t="s">
        <v>4</v>
      </c>
      <c r="B133" s="26"/>
      <c r="C133" s="75" t="s">
        <v>440</v>
      </c>
      <c r="D133" s="113">
        <v>216</v>
      </c>
      <c r="E133" s="100" t="s">
        <v>505</v>
      </c>
      <c r="F133" s="109"/>
      <c r="G133" s="109"/>
      <c r="H133" s="106" t="s">
        <v>198</v>
      </c>
      <c r="I133" s="106" t="s">
        <v>510</v>
      </c>
      <c r="J133" s="106"/>
    </row>
    <row r="134" spans="1:10" s="27" customFormat="1" ht="66" customHeight="1" outlineLevel="1">
      <c r="A134" s="103" t="s">
        <v>5</v>
      </c>
      <c r="B134" s="26"/>
      <c r="C134" s="75" t="s">
        <v>443</v>
      </c>
      <c r="D134" s="113">
        <v>125</v>
      </c>
      <c r="E134" s="100" t="s">
        <v>505</v>
      </c>
      <c r="F134" s="109"/>
      <c r="G134" s="109"/>
      <c r="H134" s="106" t="s">
        <v>198</v>
      </c>
      <c r="I134" s="106" t="s">
        <v>510</v>
      </c>
      <c r="J134" s="106"/>
    </row>
    <row r="135" spans="1:15" ht="12.75" hidden="1">
      <c r="A135" s="166"/>
      <c r="B135" s="166"/>
      <c r="C135" s="166"/>
      <c r="D135" s="95"/>
      <c r="E135" s="407"/>
      <c r="F135" s="408"/>
      <c r="G135" s="408"/>
      <c r="H135" s="408"/>
      <c r="I135" s="408"/>
      <c r="J135" s="66"/>
      <c r="N135" s="211"/>
      <c r="O135" s="211"/>
    </row>
    <row r="136" spans="1:15" s="27" customFormat="1" ht="66" customHeight="1" hidden="1" outlineLevel="1">
      <c r="A136" s="16"/>
      <c r="B136" s="26"/>
      <c r="C136" s="88"/>
      <c r="D136" s="113"/>
      <c r="E136" s="14"/>
      <c r="F136" s="17"/>
      <c r="G136" s="17"/>
      <c r="H136" s="20"/>
      <c r="I136" s="20"/>
      <c r="J136" s="23"/>
      <c r="N136" s="81"/>
      <c r="O136" s="81"/>
    </row>
    <row r="137" spans="1:10" s="27" customFormat="1" ht="25.5" customHeight="1" hidden="1" outlineLevel="1">
      <c r="A137" s="16"/>
      <c r="B137" s="26"/>
      <c r="C137" s="331"/>
      <c r="D137" s="102"/>
      <c r="E137" s="14"/>
      <c r="F137" s="17"/>
      <c r="G137" s="17"/>
      <c r="H137" s="20"/>
      <c r="I137" s="20"/>
      <c r="J137" s="23"/>
    </row>
    <row r="138" spans="1:80" s="32" customFormat="1" ht="9.75" collapsed="1">
      <c r="A138" s="313">
        <v>6</v>
      </c>
      <c r="B138" s="314"/>
      <c r="C138" s="314"/>
      <c r="D138" s="401"/>
      <c r="E138" s="402"/>
      <c r="F138" s="403"/>
      <c r="G138" s="403"/>
      <c r="H138" s="403"/>
      <c r="I138" s="403"/>
      <c r="J138" s="64"/>
      <c r="K138" s="211"/>
      <c r="L138" s="211"/>
      <c r="M138" s="211"/>
      <c r="N138" s="27"/>
      <c r="O138" s="27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</row>
    <row r="139" spans="1:80" s="10" customFormat="1" ht="12" customHeight="1">
      <c r="A139" s="194" t="s">
        <v>241</v>
      </c>
      <c r="B139" s="195"/>
      <c r="C139" s="195"/>
      <c r="D139" s="404"/>
      <c r="E139" s="405"/>
      <c r="F139" s="405"/>
      <c r="G139" s="405"/>
      <c r="H139" s="405"/>
      <c r="I139" s="405"/>
      <c r="J139" s="195"/>
      <c r="K139" s="81"/>
      <c r="L139" s="81"/>
      <c r="M139" s="81"/>
      <c r="N139" s="27"/>
      <c r="O139" s="27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</row>
    <row r="140" spans="1:10" s="27" customFormat="1" ht="72" customHeight="1" outlineLevel="1">
      <c r="A140" s="121" t="s">
        <v>0</v>
      </c>
      <c r="B140" s="25"/>
      <c r="C140" s="100" t="s">
        <v>196</v>
      </c>
      <c r="D140" s="102">
        <v>9.6</v>
      </c>
      <c r="E140" s="100" t="s">
        <v>505</v>
      </c>
      <c r="F140" s="109"/>
      <c r="G140" s="109"/>
      <c r="H140" s="106" t="s">
        <v>198</v>
      </c>
      <c r="I140" s="106" t="s">
        <v>510</v>
      </c>
      <c r="J140" s="106"/>
    </row>
    <row r="141" spans="1:10" s="27" customFormat="1" ht="72" customHeight="1" outlineLevel="1">
      <c r="A141" s="121" t="s">
        <v>1</v>
      </c>
      <c r="B141" s="25"/>
      <c r="C141" s="100" t="s">
        <v>197</v>
      </c>
      <c r="D141" s="102">
        <v>53.54</v>
      </c>
      <c r="E141" s="100" t="s">
        <v>505</v>
      </c>
      <c r="F141" s="109"/>
      <c r="G141" s="109"/>
      <c r="H141" s="106" t="s">
        <v>198</v>
      </c>
      <c r="I141" s="106" t="s">
        <v>510</v>
      </c>
      <c r="J141" s="106"/>
    </row>
    <row r="142" spans="1:10" s="27" customFormat="1" ht="57.75" customHeight="1" outlineLevel="1">
      <c r="A142" s="126">
        <v>3</v>
      </c>
      <c r="B142" s="25"/>
      <c r="C142" s="75" t="s">
        <v>275</v>
      </c>
      <c r="D142" s="96">
        <v>301.8</v>
      </c>
      <c r="E142" s="100" t="s">
        <v>505</v>
      </c>
      <c r="F142" s="109"/>
      <c r="G142" s="109"/>
      <c r="H142" s="106" t="s">
        <v>198</v>
      </c>
      <c r="I142" s="106" t="s">
        <v>510</v>
      </c>
      <c r="J142" s="106"/>
    </row>
    <row r="143" spans="1:10" s="27" customFormat="1" ht="64.5" customHeight="1" outlineLevel="1">
      <c r="A143" s="126">
        <v>4</v>
      </c>
      <c r="B143" s="25"/>
      <c r="C143" s="75" t="s">
        <v>341</v>
      </c>
      <c r="D143" s="96">
        <v>510</v>
      </c>
      <c r="E143" s="100" t="s">
        <v>505</v>
      </c>
      <c r="F143" s="109"/>
      <c r="G143" s="109"/>
      <c r="H143" s="106" t="s">
        <v>169</v>
      </c>
      <c r="I143" s="106" t="s">
        <v>511</v>
      </c>
      <c r="J143" s="106"/>
    </row>
    <row r="144" spans="1:10" s="27" customFormat="1" ht="64.5" customHeight="1" outlineLevel="1">
      <c r="A144" s="126">
        <v>5</v>
      </c>
      <c r="B144" s="25"/>
      <c r="C144" s="75" t="s">
        <v>276</v>
      </c>
      <c r="D144" s="96">
        <v>1500.02</v>
      </c>
      <c r="E144" s="100" t="s">
        <v>505</v>
      </c>
      <c r="F144" s="109"/>
      <c r="G144" s="109"/>
      <c r="H144" s="106" t="s">
        <v>169</v>
      </c>
      <c r="I144" s="106" t="s">
        <v>511</v>
      </c>
      <c r="J144" s="106"/>
    </row>
    <row r="145" spans="1:10" s="27" customFormat="1" ht="64.5" customHeight="1" outlineLevel="1">
      <c r="A145" s="126">
        <v>6</v>
      </c>
      <c r="B145" s="25"/>
      <c r="C145" s="75" t="s">
        <v>279</v>
      </c>
      <c r="D145" s="96">
        <v>2124</v>
      </c>
      <c r="E145" s="100" t="s">
        <v>505</v>
      </c>
      <c r="F145" s="109"/>
      <c r="G145" s="109"/>
      <c r="H145" s="106" t="s">
        <v>169</v>
      </c>
      <c r="I145" s="106" t="s">
        <v>511</v>
      </c>
      <c r="J145" s="106"/>
    </row>
    <row r="146" spans="1:10" s="27" customFormat="1" ht="64.5" customHeight="1" outlineLevel="1">
      <c r="A146" s="126">
        <v>7</v>
      </c>
      <c r="B146" s="25"/>
      <c r="C146" s="75" t="s">
        <v>277</v>
      </c>
      <c r="D146" s="96">
        <v>646.53</v>
      </c>
      <c r="E146" s="100" t="s">
        <v>505</v>
      </c>
      <c r="F146" s="109"/>
      <c r="G146" s="109"/>
      <c r="H146" s="106" t="s">
        <v>169</v>
      </c>
      <c r="I146" s="106" t="s">
        <v>511</v>
      </c>
      <c r="J146" s="106"/>
    </row>
    <row r="147" spans="1:10" s="27" customFormat="1" ht="64.5" customHeight="1" outlineLevel="1">
      <c r="A147" s="126">
        <v>8</v>
      </c>
      <c r="B147" s="25"/>
      <c r="C147" s="75" t="s">
        <v>278</v>
      </c>
      <c r="D147" s="96">
        <v>276.88</v>
      </c>
      <c r="E147" s="100" t="s">
        <v>505</v>
      </c>
      <c r="F147" s="109"/>
      <c r="G147" s="109"/>
      <c r="H147" s="106" t="s">
        <v>198</v>
      </c>
      <c r="I147" s="106" t="s">
        <v>510</v>
      </c>
      <c r="J147" s="106"/>
    </row>
    <row r="148" spans="1:10" s="27" customFormat="1" ht="64.5" customHeight="1" outlineLevel="1">
      <c r="A148" s="126">
        <v>9</v>
      </c>
      <c r="B148" s="25"/>
      <c r="C148" s="75" t="s">
        <v>280</v>
      </c>
      <c r="D148" s="110">
        <v>2850</v>
      </c>
      <c r="E148" s="100" t="s">
        <v>505</v>
      </c>
      <c r="F148" s="109"/>
      <c r="G148" s="109"/>
      <c r="H148" s="106" t="s">
        <v>169</v>
      </c>
      <c r="I148" s="106" t="s">
        <v>511</v>
      </c>
      <c r="J148" s="106"/>
    </row>
    <row r="149" spans="1:10" s="27" customFormat="1" ht="14.25" customHeight="1" hidden="1" outlineLevel="1">
      <c r="A149" s="13"/>
      <c r="B149" s="25"/>
      <c r="C149" s="331"/>
      <c r="D149" s="411"/>
      <c r="E149" s="14"/>
      <c r="F149" s="17"/>
      <c r="G149" s="17"/>
      <c r="H149" s="20"/>
      <c r="I149" s="20"/>
      <c r="J149" s="23"/>
    </row>
    <row r="150" spans="1:10" s="27" customFormat="1" ht="14.25" customHeight="1" hidden="1" outlineLevel="1">
      <c r="A150" s="13"/>
      <c r="B150" s="25"/>
      <c r="C150" s="331"/>
      <c r="D150" s="411"/>
      <c r="E150" s="14"/>
      <c r="F150" s="17"/>
      <c r="G150" s="17"/>
      <c r="H150" s="20"/>
      <c r="I150" s="20"/>
      <c r="J150" s="23"/>
    </row>
    <row r="151" spans="1:10" s="27" customFormat="1" ht="14.25" customHeight="1" hidden="1" outlineLevel="1">
      <c r="A151" s="13"/>
      <c r="B151" s="25"/>
      <c r="C151" s="331"/>
      <c r="D151" s="411"/>
      <c r="E151" s="14"/>
      <c r="F151" s="17"/>
      <c r="G151" s="17"/>
      <c r="H151" s="20"/>
      <c r="I151" s="20"/>
      <c r="J151" s="23"/>
    </row>
    <row r="152" spans="1:10" s="27" customFormat="1" ht="14.25" customHeight="1" hidden="1" outlineLevel="1">
      <c r="A152" s="13"/>
      <c r="B152" s="25"/>
      <c r="C152" s="331"/>
      <c r="D152" s="411"/>
      <c r="E152" s="14"/>
      <c r="F152" s="17"/>
      <c r="G152" s="17"/>
      <c r="H152" s="20"/>
      <c r="I152" s="20"/>
      <c r="J152" s="23"/>
    </row>
    <row r="153" spans="1:10" s="27" customFormat="1" ht="14.25" customHeight="1" hidden="1" outlineLevel="1">
      <c r="A153" s="13"/>
      <c r="B153" s="25"/>
      <c r="C153" s="331"/>
      <c r="D153" s="411"/>
      <c r="E153" s="14"/>
      <c r="F153" s="17"/>
      <c r="G153" s="17"/>
      <c r="H153" s="20"/>
      <c r="I153" s="20"/>
      <c r="J153" s="23"/>
    </row>
    <row r="154" spans="1:10" s="27" customFormat="1" ht="14.25" customHeight="1" hidden="1" outlineLevel="1">
      <c r="A154" s="13"/>
      <c r="B154" s="25"/>
      <c r="C154" s="331"/>
      <c r="D154" s="411"/>
      <c r="E154" s="14"/>
      <c r="F154" s="17"/>
      <c r="G154" s="17"/>
      <c r="H154" s="20"/>
      <c r="I154" s="20"/>
      <c r="J154" s="23"/>
    </row>
    <row r="155" spans="1:10" s="27" customFormat="1" ht="14.25" customHeight="1" hidden="1" outlineLevel="1">
      <c r="A155" s="13"/>
      <c r="B155" s="25"/>
      <c r="C155" s="331"/>
      <c r="D155" s="411"/>
      <c r="E155" s="14"/>
      <c r="F155" s="17"/>
      <c r="G155" s="17"/>
      <c r="H155" s="20"/>
      <c r="I155" s="20"/>
      <c r="J155" s="23"/>
    </row>
    <row r="156" spans="1:15" s="27" customFormat="1" ht="14.25" customHeight="1" hidden="1" outlineLevel="1">
      <c r="A156" s="13"/>
      <c r="B156" s="25"/>
      <c r="C156" s="331"/>
      <c r="D156" s="411"/>
      <c r="E156" s="14"/>
      <c r="F156" s="17"/>
      <c r="G156" s="17"/>
      <c r="H156" s="20"/>
      <c r="I156" s="20"/>
      <c r="J156" s="23"/>
      <c r="N156" s="211"/>
      <c r="O156" s="211"/>
    </row>
    <row r="157" spans="1:15" s="27" customFormat="1" ht="13.5" customHeight="1" hidden="1" outlineLevel="1">
      <c r="A157" s="13"/>
      <c r="B157" s="25"/>
      <c r="C157" s="331"/>
      <c r="D157" s="411"/>
      <c r="E157" s="14"/>
      <c r="F157" s="17"/>
      <c r="G157" s="17"/>
      <c r="H157" s="20"/>
      <c r="I157" s="20"/>
      <c r="J157" s="23"/>
      <c r="N157" s="81"/>
      <c r="O157" s="81"/>
    </row>
    <row r="158" spans="1:15" s="27" customFormat="1" ht="12.75" customHeight="1" hidden="1" outlineLevel="1">
      <c r="A158" s="13"/>
      <c r="B158" s="25"/>
      <c r="C158" s="331"/>
      <c r="D158" s="411"/>
      <c r="E158" s="14"/>
      <c r="F158" s="17"/>
      <c r="G158" s="17"/>
      <c r="H158" s="20"/>
      <c r="I158" s="20"/>
      <c r="J158" s="23"/>
      <c r="N158" s="212"/>
      <c r="O158" s="212"/>
    </row>
    <row r="159" spans="1:80" s="32" customFormat="1" ht="9.75" collapsed="1">
      <c r="A159" s="313">
        <v>9</v>
      </c>
      <c r="B159" s="314"/>
      <c r="C159" s="314"/>
      <c r="D159" s="401"/>
      <c r="E159" s="402"/>
      <c r="F159" s="403"/>
      <c r="G159" s="403"/>
      <c r="H159" s="403"/>
      <c r="I159" s="403"/>
      <c r="J159" s="64"/>
      <c r="K159" s="211"/>
      <c r="L159" s="211"/>
      <c r="M159" s="211"/>
      <c r="N159" s="212"/>
      <c r="O159" s="212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</row>
    <row r="160" spans="1:80" s="10" customFormat="1" ht="12.75" customHeight="1">
      <c r="A160" s="194" t="s">
        <v>242</v>
      </c>
      <c r="B160" s="195"/>
      <c r="C160" s="195"/>
      <c r="D160" s="404"/>
      <c r="E160" s="405"/>
      <c r="F160" s="405"/>
      <c r="G160" s="405"/>
      <c r="H160" s="405"/>
      <c r="I160" s="405"/>
      <c r="J160" s="195"/>
      <c r="K160" s="81"/>
      <c r="L160" s="81"/>
      <c r="M160" s="81"/>
      <c r="N160" s="212"/>
      <c r="O160" s="212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46" customFormat="1" ht="60.75" customHeight="1" outlineLevel="1">
      <c r="A161" s="103" t="s">
        <v>0</v>
      </c>
      <c r="B161" s="16"/>
      <c r="C161" s="98" t="s">
        <v>259</v>
      </c>
      <c r="D161" s="101">
        <v>220</v>
      </c>
      <c r="E161" s="100" t="s">
        <v>505</v>
      </c>
      <c r="F161" s="109"/>
      <c r="G161" s="209"/>
      <c r="H161" s="106" t="s">
        <v>169</v>
      </c>
      <c r="I161" s="106" t="s">
        <v>511</v>
      </c>
      <c r="J161" s="106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</row>
    <row r="162" spans="1:80" s="46" customFormat="1" ht="49.5" customHeight="1" outlineLevel="1">
      <c r="A162" s="103" t="s">
        <v>1</v>
      </c>
      <c r="B162" s="16"/>
      <c r="C162" s="98" t="s">
        <v>308</v>
      </c>
      <c r="D162" s="101">
        <v>760</v>
      </c>
      <c r="E162" s="100" t="s">
        <v>505</v>
      </c>
      <c r="F162" s="109"/>
      <c r="G162" s="209"/>
      <c r="H162" s="106" t="s">
        <v>169</v>
      </c>
      <c r="I162" s="106" t="s">
        <v>511</v>
      </c>
      <c r="J162" s="106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</row>
    <row r="163" spans="1:80" s="46" customFormat="1" ht="36.75" customHeight="1" outlineLevel="1">
      <c r="A163" s="103" t="s">
        <v>2</v>
      </c>
      <c r="B163" s="16"/>
      <c r="C163" s="98" t="s">
        <v>310</v>
      </c>
      <c r="D163" s="101">
        <v>220</v>
      </c>
      <c r="E163" s="100" t="s">
        <v>505</v>
      </c>
      <c r="F163" s="109"/>
      <c r="G163" s="209"/>
      <c r="H163" s="106" t="s">
        <v>169</v>
      </c>
      <c r="I163" s="106" t="s">
        <v>511</v>
      </c>
      <c r="J163" s="106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</row>
    <row r="164" spans="1:80" s="46" customFormat="1" ht="38.25" customHeight="1" outlineLevel="1">
      <c r="A164" s="103" t="s">
        <v>3</v>
      </c>
      <c r="B164" s="16"/>
      <c r="C164" s="98" t="s">
        <v>314</v>
      </c>
      <c r="D164" s="101">
        <v>150</v>
      </c>
      <c r="E164" s="111" t="s">
        <v>505</v>
      </c>
      <c r="F164" s="109"/>
      <c r="G164" s="209"/>
      <c r="H164" s="106" t="s">
        <v>198</v>
      </c>
      <c r="I164" s="106" t="s">
        <v>510</v>
      </c>
      <c r="J164" s="106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</row>
    <row r="165" spans="1:80" s="46" customFormat="1" ht="98.25" customHeight="1" outlineLevel="1">
      <c r="A165" s="103" t="s">
        <v>4</v>
      </c>
      <c r="B165" s="16"/>
      <c r="C165" s="319" t="s">
        <v>413</v>
      </c>
      <c r="D165" s="103" t="s">
        <v>414</v>
      </c>
      <c r="E165" s="111" t="s">
        <v>505</v>
      </c>
      <c r="F165" s="109"/>
      <c r="G165" s="109"/>
      <c r="H165" s="106" t="s">
        <v>198</v>
      </c>
      <c r="I165" s="106" t="s">
        <v>510</v>
      </c>
      <c r="J165" s="106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</row>
    <row r="166" spans="1:80" s="46" customFormat="1" ht="81" customHeight="1" outlineLevel="1">
      <c r="A166" s="103" t="s">
        <v>5</v>
      </c>
      <c r="B166" s="16"/>
      <c r="C166" s="98" t="s">
        <v>413</v>
      </c>
      <c r="D166" s="103" t="s">
        <v>414</v>
      </c>
      <c r="E166" s="111" t="s">
        <v>505</v>
      </c>
      <c r="F166" s="109"/>
      <c r="G166" s="109"/>
      <c r="H166" s="106" t="s">
        <v>198</v>
      </c>
      <c r="I166" s="106" t="s">
        <v>510</v>
      </c>
      <c r="J166" s="106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</row>
    <row r="167" spans="1:80" s="46" customFormat="1" ht="87" customHeight="1" outlineLevel="1">
      <c r="A167" s="103" t="s">
        <v>6</v>
      </c>
      <c r="B167" s="16"/>
      <c r="C167" s="98" t="s">
        <v>430</v>
      </c>
      <c r="D167" s="95">
        <v>40</v>
      </c>
      <c r="E167" s="111" t="s">
        <v>505</v>
      </c>
      <c r="F167" s="109"/>
      <c r="G167" s="109"/>
      <c r="H167" s="106" t="s">
        <v>198</v>
      </c>
      <c r="I167" s="106" t="s">
        <v>510</v>
      </c>
      <c r="J167" s="106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2"/>
      <c r="BT167" s="212"/>
      <c r="BU167" s="212"/>
      <c r="BV167" s="212"/>
      <c r="BW167" s="212"/>
      <c r="BX167" s="212"/>
      <c r="BY167" s="212"/>
      <c r="BZ167" s="212"/>
      <c r="CA167" s="212"/>
      <c r="CB167" s="212"/>
    </row>
    <row r="168" spans="1:80" s="46" customFormat="1" ht="87" customHeight="1" outlineLevel="1">
      <c r="A168" s="103" t="s">
        <v>7</v>
      </c>
      <c r="B168" s="16"/>
      <c r="C168" s="98" t="s">
        <v>432</v>
      </c>
      <c r="D168" s="95">
        <v>30</v>
      </c>
      <c r="E168" s="111" t="s">
        <v>505</v>
      </c>
      <c r="F168" s="109"/>
      <c r="G168" s="109"/>
      <c r="H168" s="106" t="s">
        <v>198</v>
      </c>
      <c r="I168" s="106" t="s">
        <v>510</v>
      </c>
      <c r="J168" s="106"/>
      <c r="K168" s="212"/>
      <c r="L168" s="212"/>
      <c r="M168" s="212"/>
      <c r="N168" s="81"/>
      <c r="O168" s="81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/>
      <c r="CA168" s="212"/>
      <c r="CB168" s="212"/>
    </row>
    <row r="169" spans="1:80" s="46" customFormat="1" ht="14.25" customHeight="1" hidden="1" outlineLevel="1">
      <c r="A169" s="16"/>
      <c r="B169" s="16"/>
      <c r="C169" s="333"/>
      <c r="D169" s="103"/>
      <c r="E169" s="167"/>
      <c r="F169" s="17"/>
      <c r="G169" s="17"/>
      <c r="H169" s="20"/>
      <c r="I169" s="20"/>
      <c r="J169" s="23"/>
      <c r="K169" s="212"/>
      <c r="L169" s="212"/>
      <c r="M169" s="212"/>
      <c r="N169" s="81"/>
      <c r="O169" s="81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  <c r="BI169" s="212"/>
      <c r="BJ169" s="212"/>
      <c r="BK169" s="212"/>
      <c r="BL169" s="212"/>
      <c r="BM169" s="212"/>
      <c r="BN169" s="212"/>
      <c r="BO169" s="212"/>
      <c r="BP169" s="212"/>
      <c r="BQ169" s="212"/>
      <c r="BR169" s="212"/>
      <c r="BS169" s="212"/>
      <c r="BT169" s="212"/>
      <c r="BU169" s="212"/>
      <c r="BV169" s="212"/>
      <c r="BW169" s="212"/>
      <c r="BX169" s="212"/>
      <c r="BY169" s="212"/>
      <c r="BZ169" s="212"/>
      <c r="CA169" s="212"/>
      <c r="CB169" s="212"/>
    </row>
    <row r="170" spans="1:80" s="46" customFormat="1" ht="12.75" customHeight="1" hidden="1" outlineLevel="1">
      <c r="A170" s="306"/>
      <c r="B170" s="321"/>
      <c r="C170" s="16"/>
      <c r="D170" s="103"/>
      <c r="E170" s="167"/>
      <c r="F170" s="167"/>
      <c r="G170" s="167"/>
      <c r="H170" s="167"/>
      <c r="I170" s="167"/>
      <c r="J170" s="16"/>
      <c r="K170" s="212"/>
      <c r="L170" s="212"/>
      <c r="M170" s="212"/>
      <c r="N170" s="211"/>
      <c r="O170" s="211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</row>
    <row r="171" spans="1:80" s="10" customFormat="1" ht="9.75" hidden="1" outlineLevel="1">
      <c r="A171" s="80"/>
      <c r="B171" s="80"/>
      <c r="C171" s="80"/>
      <c r="D171" s="103"/>
      <c r="E171" s="406"/>
      <c r="F171" s="17"/>
      <c r="G171" s="17"/>
      <c r="H171" s="17"/>
      <c r="I171" s="17"/>
      <c r="J171" s="1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10" customFormat="1" ht="9.75" hidden="1" outlineLevel="1">
      <c r="A172" s="80"/>
      <c r="B172" s="80"/>
      <c r="C172" s="80"/>
      <c r="D172" s="103"/>
      <c r="E172" s="406"/>
      <c r="F172" s="17"/>
      <c r="G172" s="17"/>
      <c r="H172" s="17"/>
      <c r="I172" s="17"/>
      <c r="J172" s="19"/>
      <c r="K172" s="81"/>
      <c r="L172" s="81"/>
      <c r="M172" s="81"/>
      <c r="N172" s="27"/>
      <c r="O172" s="27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32" customFormat="1" ht="9.75" collapsed="1">
      <c r="A173" s="313">
        <v>8</v>
      </c>
      <c r="B173" s="314"/>
      <c r="C173" s="314"/>
      <c r="D173" s="401"/>
      <c r="E173" s="402"/>
      <c r="F173" s="403"/>
      <c r="G173" s="403"/>
      <c r="H173" s="403"/>
      <c r="I173" s="403"/>
      <c r="J173" s="64"/>
      <c r="K173" s="211"/>
      <c r="L173" s="211"/>
      <c r="M173" s="211"/>
      <c r="N173" s="27"/>
      <c r="O173" s="27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211"/>
      <c r="BT173" s="211"/>
      <c r="BU173" s="211"/>
      <c r="BV173" s="211"/>
      <c r="BW173" s="211"/>
      <c r="BX173" s="211"/>
      <c r="BY173" s="211"/>
      <c r="BZ173" s="211"/>
      <c r="CA173" s="211"/>
      <c r="CB173" s="211"/>
    </row>
    <row r="174" spans="1:80" s="10" customFormat="1" ht="14.25">
      <c r="A174" s="194" t="s">
        <v>243</v>
      </c>
      <c r="B174" s="195"/>
      <c r="C174" s="195"/>
      <c r="D174" s="404"/>
      <c r="E174" s="405"/>
      <c r="F174" s="405"/>
      <c r="G174" s="405"/>
      <c r="H174" s="405"/>
      <c r="I174" s="405"/>
      <c r="J174" s="195"/>
      <c r="K174" s="81"/>
      <c r="L174" s="81"/>
      <c r="M174" s="81"/>
      <c r="N174" s="27"/>
      <c r="O174" s="27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15" s="27" customFormat="1" ht="72" customHeight="1" outlineLevel="1">
      <c r="A175" s="121" t="s">
        <v>0</v>
      </c>
      <c r="B175" s="25"/>
      <c r="C175" s="100" t="s">
        <v>139</v>
      </c>
      <c r="D175" s="102">
        <v>150.22</v>
      </c>
      <c r="E175" s="111" t="s">
        <v>505</v>
      </c>
      <c r="F175" s="109"/>
      <c r="G175" s="109"/>
      <c r="H175" s="106" t="s">
        <v>198</v>
      </c>
      <c r="I175" s="106" t="s">
        <v>510</v>
      </c>
      <c r="J175" s="99"/>
      <c r="N175" s="22"/>
      <c r="O175" s="22"/>
    </row>
    <row r="176" spans="1:10" s="27" customFormat="1" ht="72" customHeight="1" outlineLevel="1">
      <c r="A176" s="103" t="s">
        <v>1</v>
      </c>
      <c r="B176" s="26"/>
      <c r="C176" s="75" t="s">
        <v>294</v>
      </c>
      <c r="D176" s="96">
        <v>1061</v>
      </c>
      <c r="E176" s="100" t="s">
        <v>505</v>
      </c>
      <c r="F176" s="109"/>
      <c r="G176" s="109"/>
      <c r="H176" s="106" t="s">
        <v>169</v>
      </c>
      <c r="I176" s="106" t="s">
        <v>511</v>
      </c>
      <c r="J176" s="99"/>
    </row>
    <row r="177" spans="1:10" s="27" customFormat="1" ht="72" customHeight="1" outlineLevel="1">
      <c r="A177" s="103" t="s">
        <v>2</v>
      </c>
      <c r="B177" s="26"/>
      <c r="C177" s="75" t="s">
        <v>294</v>
      </c>
      <c r="D177" s="96">
        <v>1061</v>
      </c>
      <c r="E177" s="100" t="s">
        <v>505</v>
      </c>
      <c r="F177" s="109"/>
      <c r="G177" s="109"/>
      <c r="H177" s="106" t="s">
        <v>169</v>
      </c>
      <c r="I177" s="106" t="s">
        <v>511</v>
      </c>
      <c r="J177" s="99"/>
    </row>
    <row r="178" spans="1:15" s="22" customFormat="1" ht="78.75" customHeight="1" outlineLevel="1">
      <c r="A178" s="103" t="s">
        <v>3</v>
      </c>
      <c r="B178" s="16"/>
      <c r="C178" s="115" t="s">
        <v>337</v>
      </c>
      <c r="D178" s="75">
        <v>25</v>
      </c>
      <c r="E178" s="100" t="s">
        <v>505</v>
      </c>
      <c r="F178" s="109"/>
      <c r="G178" s="109"/>
      <c r="H178" s="106" t="s">
        <v>198</v>
      </c>
      <c r="I178" s="106" t="s">
        <v>510</v>
      </c>
      <c r="J178" s="106"/>
      <c r="N178" s="27"/>
      <c r="O178" s="27"/>
    </row>
    <row r="179" spans="1:15" s="27" customFormat="1" ht="60.75" customHeight="1" outlineLevel="1">
      <c r="A179" s="103" t="s">
        <v>4</v>
      </c>
      <c r="B179" s="26"/>
      <c r="C179" s="75" t="s">
        <v>384</v>
      </c>
      <c r="D179" s="311">
        <f>57510*1.05</f>
        <v>60385.5</v>
      </c>
      <c r="E179" s="100" t="s">
        <v>505</v>
      </c>
      <c r="F179" s="109"/>
      <c r="G179" s="109"/>
      <c r="H179" s="106" t="s">
        <v>169</v>
      </c>
      <c r="I179" s="106" t="s">
        <v>511</v>
      </c>
      <c r="J179" s="105"/>
      <c r="N179" s="81"/>
      <c r="O179" s="81"/>
    </row>
    <row r="180" spans="1:10" s="27" customFormat="1" ht="59.25" customHeight="1" outlineLevel="1">
      <c r="A180" s="103" t="s">
        <v>5</v>
      </c>
      <c r="B180" s="26"/>
      <c r="C180" s="319" t="s">
        <v>385</v>
      </c>
      <c r="D180" s="95">
        <v>10000</v>
      </c>
      <c r="E180" s="100" t="s">
        <v>505</v>
      </c>
      <c r="F180" s="109"/>
      <c r="G180" s="109"/>
      <c r="H180" s="106" t="s">
        <v>169</v>
      </c>
      <c r="I180" s="106" t="s">
        <v>511</v>
      </c>
      <c r="J180" s="105"/>
    </row>
    <row r="181" spans="1:10" s="27" customFormat="1" ht="69.75" customHeight="1" outlineLevel="1">
      <c r="A181" s="103" t="s">
        <v>6</v>
      </c>
      <c r="B181" s="26"/>
      <c r="C181" s="75" t="s">
        <v>397</v>
      </c>
      <c r="D181" s="102">
        <v>140</v>
      </c>
      <c r="E181" s="100" t="s">
        <v>505</v>
      </c>
      <c r="F181" s="109"/>
      <c r="G181" s="109"/>
      <c r="H181" s="106" t="s">
        <v>198</v>
      </c>
      <c r="I181" s="106" t="s">
        <v>510</v>
      </c>
      <c r="J181" s="105"/>
    </row>
    <row r="182" spans="1:80" s="10" customFormat="1" ht="71.25" customHeight="1" outlineLevel="1">
      <c r="A182" s="103" t="s">
        <v>7</v>
      </c>
      <c r="B182" s="80"/>
      <c r="C182" s="75" t="s">
        <v>402</v>
      </c>
      <c r="D182" s="75">
        <v>36</v>
      </c>
      <c r="E182" s="100" t="s">
        <v>505</v>
      </c>
      <c r="F182" s="109"/>
      <c r="G182" s="109"/>
      <c r="H182" s="106" t="s">
        <v>198</v>
      </c>
      <c r="I182" s="106" t="s">
        <v>510</v>
      </c>
      <c r="J182" s="105"/>
      <c r="K182" s="81"/>
      <c r="L182" s="81"/>
      <c r="M182" s="81"/>
      <c r="N182" s="27"/>
      <c r="O182" s="27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10" s="27" customFormat="1" ht="70.5" customHeight="1" outlineLevel="1">
      <c r="A183" s="103" t="s">
        <v>8</v>
      </c>
      <c r="B183" s="26"/>
      <c r="C183" s="75" t="s">
        <v>409</v>
      </c>
      <c r="D183" s="95">
        <v>86</v>
      </c>
      <c r="E183" s="100" t="s">
        <v>505</v>
      </c>
      <c r="F183" s="109"/>
      <c r="G183" s="109"/>
      <c r="H183" s="106" t="s">
        <v>198</v>
      </c>
      <c r="I183" s="106" t="s">
        <v>510</v>
      </c>
      <c r="J183" s="105"/>
    </row>
    <row r="184" spans="1:10" s="27" customFormat="1" ht="75.75" customHeight="1" outlineLevel="1">
      <c r="A184" s="103" t="s">
        <v>9</v>
      </c>
      <c r="B184" s="26"/>
      <c r="C184" s="75" t="s">
        <v>412</v>
      </c>
      <c r="D184" s="95">
        <v>176</v>
      </c>
      <c r="E184" s="100" t="s">
        <v>505</v>
      </c>
      <c r="F184" s="109"/>
      <c r="G184" s="109"/>
      <c r="H184" s="106" t="s">
        <v>169</v>
      </c>
      <c r="I184" s="106" t="s">
        <v>511</v>
      </c>
      <c r="J184" s="105"/>
    </row>
    <row r="185" spans="1:10" s="27" customFormat="1" ht="89.25" customHeight="1" outlineLevel="1">
      <c r="A185" s="103" t="s">
        <v>10</v>
      </c>
      <c r="B185" s="26"/>
      <c r="C185" s="75" t="s">
        <v>428</v>
      </c>
      <c r="D185" s="95">
        <v>510</v>
      </c>
      <c r="E185" s="100" t="s">
        <v>505</v>
      </c>
      <c r="F185" s="109"/>
      <c r="G185" s="109"/>
      <c r="H185" s="106" t="s">
        <v>169</v>
      </c>
      <c r="I185" s="106" t="s">
        <v>511</v>
      </c>
      <c r="J185" s="105"/>
    </row>
    <row r="186" spans="1:10" s="27" customFormat="1" ht="26.25" customHeight="1" hidden="1" outlineLevel="1">
      <c r="A186" s="16"/>
      <c r="B186" s="26"/>
      <c r="C186" s="337"/>
      <c r="D186" s="102"/>
      <c r="E186" s="14"/>
      <c r="F186" s="17"/>
      <c r="G186" s="17"/>
      <c r="H186" s="20"/>
      <c r="I186" s="20"/>
      <c r="J186" s="19"/>
    </row>
    <row r="187" spans="1:10" s="27" customFormat="1" ht="10.5" customHeight="1" hidden="1" outlineLevel="1">
      <c r="A187" s="16"/>
      <c r="B187" s="26"/>
      <c r="C187" s="339"/>
      <c r="D187" s="102"/>
      <c r="E187" s="14"/>
      <c r="F187" s="17"/>
      <c r="G187" s="17"/>
      <c r="H187" s="20"/>
      <c r="I187" s="20"/>
      <c r="J187" s="23"/>
    </row>
    <row r="188" spans="1:10" s="27" customFormat="1" ht="10.5" customHeight="1" hidden="1" outlineLevel="1">
      <c r="A188" s="16"/>
      <c r="B188" s="26"/>
      <c r="C188" s="339"/>
      <c r="D188" s="102"/>
      <c r="E188" s="14"/>
      <c r="F188" s="17"/>
      <c r="G188" s="17"/>
      <c r="H188" s="20"/>
      <c r="I188" s="20"/>
      <c r="J188" s="23"/>
    </row>
    <row r="189" spans="1:15" s="27" customFormat="1" ht="10.5" customHeight="1" hidden="1" outlineLevel="1">
      <c r="A189" s="16"/>
      <c r="B189" s="26"/>
      <c r="C189" s="339"/>
      <c r="D189" s="102"/>
      <c r="E189" s="14"/>
      <c r="F189" s="17"/>
      <c r="G189" s="17"/>
      <c r="H189" s="20"/>
      <c r="I189" s="20"/>
      <c r="J189" s="23"/>
      <c r="N189" s="211"/>
      <c r="O189" s="211"/>
    </row>
    <row r="190" spans="1:15" s="27" customFormat="1" ht="10.5" customHeight="1" hidden="1" outlineLevel="1">
      <c r="A190" s="16"/>
      <c r="B190" s="26"/>
      <c r="C190" s="339"/>
      <c r="D190" s="102"/>
      <c r="E190" s="14"/>
      <c r="F190" s="17"/>
      <c r="G190" s="17"/>
      <c r="H190" s="20"/>
      <c r="I190" s="20"/>
      <c r="J190" s="23"/>
      <c r="N190" s="81"/>
      <c r="O190" s="81"/>
    </row>
    <row r="191" spans="1:15" s="27" customFormat="1" ht="14.25" customHeight="1" hidden="1" outlineLevel="1">
      <c r="A191" s="16"/>
      <c r="B191" s="26"/>
      <c r="C191" s="339"/>
      <c r="D191" s="102"/>
      <c r="E191" s="14"/>
      <c r="F191" s="17"/>
      <c r="G191" s="17"/>
      <c r="H191" s="20"/>
      <c r="I191" s="20"/>
      <c r="J191" s="23"/>
      <c r="N191" s="81"/>
      <c r="O191" s="81"/>
    </row>
    <row r="192" spans="1:80" s="32" customFormat="1" ht="9.75" collapsed="1">
      <c r="A192" s="313">
        <v>11</v>
      </c>
      <c r="B192" s="314"/>
      <c r="C192" s="314"/>
      <c r="D192" s="401"/>
      <c r="E192" s="402"/>
      <c r="F192" s="403"/>
      <c r="G192" s="403"/>
      <c r="H192" s="403"/>
      <c r="I192" s="403"/>
      <c r="J192" s="64"/>
      <c r="K192" s="211"/>
      <c r="L192" s="211"/>
      <c r="M192" s="211"/>
      <c r="N192" s="81"/>
      <c r="O192" s="8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1"/>
      <c r="BN192" s="211"/>
      <c r="BO192" s="211"/>
      <c r="BP192" s="211"/>
      <c r="BQ192" s="211"/>
      <c r="BR192" s="211"/>
      <c r="BS192" s="211"/>
      <c r="BT192" s="211"/>
      <c r="BU192" s="211"/>
      <c r="BV192" s="211"/>
      <c r="BW192" s="211"/>
      <c r="BX192" s="211"/>
      <c r="BY192" s="211"/>
      <c r="BZ192" s="211"/>
      <c r="CA192" s="211"/>
      <c r="CB192" s="211"/>
    </row>
    <row r="193" spans="1:80" s="10" customFormat="1" ht="14.25">
      <c r="A193" s="194" t="s">
        <v>244</v>
      </c>
      <c r="B193" s="195"/>
      <c r="C193" s="195"/>
      <c r="D193" s="404"/>
      <c r="E193" s="405"/>
      <c r="F193" s="405"/>
      <c r="G193" s="405"/>
      <c r="H193" s="405"/>
      <c r="I193" s="405"/>
      <c r="J193" s="195"/>
      <c r="K193" s="81"/>
      <c r="L193" s="81"/>
      <c r="M193" s="81"/>
      <c r="N193" s="214"/>
      <c r="O193" s="214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10" customFormat="1" ht="69" customHeight="1" outlineLevel="1">
      <c r="A194" s="103" t="s">
        <v>0</v>
      </c>
      <c r="B194" s="80"/>
      <c r="C194" s="75" t="s">
        <v>287</v>
      </c>
      <c r="D194" s="75">
        <v>286</v>
      </c>
      <c r="E194" s="100" t="s">
        <v>505</v>
      </c>
      <c r="F194" s="109"/>
      <c r="G194" s="109"/>
      <c r="H194" s="106" t="s">
        <v>169</v>
      </c>
      <c r="I194" s="106" t="s">
        <v>511</v>
      </c>
      <c r="J194" s="105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10" customFormat="1" ht="66" customHeight="1" outlineLevel="1">
      <c r="A195" s="103" t="s">
        <v>1</v>
      </c>
      <c r="B195" s="80"/>
      <c r="C195" s="75" t="s">
        <v>288</v>
      </c>
      <c r="D195" s="75">
        <v>337</v>
      </c>
      <c r="E195" s="100" t="s">
        <v>505</v>
      </c>
      <c r="F195" s="109"/>
      <c r="G195" s="109"/>
      <c r="H195" s="106" t="s">
        <v>169</v>
      </c>
      <c r="I195" s="106" t="s">
        <v>511</v>
      </c>
      <c r="J195" s="105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72" customFormat="1" ht="70.5" customHeight="1" outlineLevel="1">
      <c r="A196" s="103" t="s">
        <v>2</v>
      </c>
      <c r="B196" s="412"/>
      <c r="C196" s="75" t="s">
        <v>356</v>
      </c>
      <c r="D196" s="102">
        <v>120000</v>
      </c>
      <c r="E196" s="111" t="s">
        <v>507</v>
      </c>
      <c r="F196" s="109"/>
      <c r="G196" s="109"/>
      <c r="H196" s="106" t="s">
        <v>357</v>
      </c>
      <c r="I196" s="106" t="s">
        <v>515</v>
      </c>
      <c r="J196" s="400"/>
      <c r="K196" s="214"/>
      <c r="L196" s="214"/>
      <c r="M196" s="214"/>
      <c r="N196" s="81"/>
      <c r="O196" s="81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/>
      <c r="AG196" s="214"/>
      <c r="AH196" s="214"/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  <c r="BZ196" s="214"/>
      <c r="CA196" s="214"/>
      <c r="CB196" s="214"/>
    </row>
    <row r="197" spans="1:80" s="10" customFormat="1" ht="59.25" customHeight="1" outlineLevel="1">
      <c r="A197" s="103" t="s">
        <v>3</v>
      </c>
      <c r="B197" s="80"/>
      <c r="C197" s="75" t="s">
        <v>358</v>
      </c>
      <c r="D197" s="75">
        <v>1650</v>
      </c>
      <c r="E197" s="111" t="s">
        <v>507</v>
      </c>
      <c r="F197" s="109"/>
      <c r="G197" s="109"/>
      <c r="H197" s="106" t="s">
        <v>459</v>
      </c>
      <c r="I197" s="106" t="s">
        <v>517</v>
      </c>
      <c r="J197" s="400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10" customFormat="1" ht="59.25" customHeight="1" outlineLevel="1">
      <c r="A198" s="103" t="s">
        <v>4</v>
      </c>
      <c r="B198" s="80"/>
      <c r="C198" s="75" t="s">
        <v>358</v>
      </c>
      <c r="D198" s="75">
        <v>2200</v>
      </c>
      <c r="E198" s="111" t="s">
        <v>507</v>
      </c>
      <c r="F198" s="109"/>
      <c r="G198" s="109"/>
      <c r="H198" s="106" t="s">
        <v>459</v>
      </c>
      <c r="I198" s="106" t="s">
        <v>517</v>
      </c>
      <c r="J198" s="400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10" customFormat="1" ht="59.25" customHeight="1" outlineLevel="1">
      <c r="A199" s="103" t="s">
        <v>5</v>
      </c>
      <c r="B199" s="80"/>
      <c r="C199" s="75" t="s">
        <v>358</v>
      </c>
      <c r="D199" s="75">
        <v>2200</v>
      </c>
      <c r="E199" s="111" t="s">
        <v>507</v>
      </c>
      <c r="F199" s="109"/>
      <c r="G199" s="109"/>
      <c r="H199" s="106" t="s">
        <v>459</v>
      </c>
      <c r="I199" s="106" t="s">
        <v>517</v>
      </c>
      <c r="J199" s="400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10" customFormat="1" ht="59.25" customHeight="1" outlineLevel="1">
      <c r="A200" s="103" t="s">
        <v>6</v>
      </c>
      <c r="B200" s="80"/>
      <c r="C200" s="75" t="s">
        <v>362</v>
      </c>
      <c r="D200" s="101">
        <v>500</v>
      </c>
      <c r="E200" s="100" t="s">
        <v>505</v>
      </c>
      <c r="F200" s="109"/>
      <c r="G200" s="109"/>
      <c r="H200" s="106" t="s">
        <v>169</v>
      </c>
      <c r="I200" s="106" t="s">
        <v>511</v>
      </c>
      <c r="J200" s="105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78" customFormat="1" ht="59.25" customHeight="1" outlineLevel="1">
      <c r="A201" s="103" t="s">
        <v>7</v>
      </c>
      <c r="B201" s="80"/>
      <c r="C201" s="340" t="s">
        <v>365</v>
      </c>
      <c r="D201" s="75">
        <v>400</v>
      </c>
      <c r="E201" s="111" t="s">
        <v>507</v>
      </c>
      <c r="F201" s="109"/>
      <c r="G201" s="109"/>
      <c r="H201" s="106" t="s">
        <v>361</v>
      </c>
      <c r="I201" s="106" t="s">
        <v>516</v>
      </c>
      <c r="J201" s="400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10" customFormat="1" ht="59.25" customHeight="1" outlineLevel="1">
      <c r="A202" s="103" t="s">
        <v>8</v>
      </c>
      <c r="B202" s="80"/>
      <c r="C202" s="319" t="s">
        <v>363</v>
      </c>
      <c r="D202" s="75">
        <v>30</v>
      </c>
      <c r="E202" s="111" t="s">
        <v>505</v>
      </c>
      <c r="F202" s="109"/>
      <c r="G202" s="109"/>
      <c r="H202" s="106" t="s">
        <v>198</v>
      </c>
      <c r="I202" s="106" t="s">
        <v>510</v>
      </c>
      <c r="J202" s="105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78" customFormat="1" ht="59.25" customHeight="1" outlineLevel="1">
      <c r="A203" s="103" t="s">
        <v>9</v>
      </c>
      <c r="B203" s="80"/>
      <c r="C203" s="75" t="s">
        <v>375</v>
      </c>
      <c r="D203" s="75">
        <v>3312</v>
      </c>
      <c r="E203" s="111" t="s">
        <v>507</v>
      </c>
      <c r="F203" s="109"/>
      <c r="G203" s="109"/>
      <c r="H203" s="106" t="s">
        <v>459</v>
      </c>
      <c r="I203" s="106" t="s">
        <v>517</v>
      </c>
      <c r="J203" s="400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78" customFormat="1" ht="59.25" customHeight="1" outlineLevel="1">
      <c r="A204" s="103" t="s">
        <v>10</v>
      </c>
      <c r="B204" s="80"/>
      <c r="C204" s="75" t="s">
        <v>375</v>
      </c>
      <c r="D204" s="75">
        <v>730</v>
      </c>
      <c r="E204" s="111" t="s">
        <v>507</v>
      </c>
      <c r="F204" s="109"/>
      <c r="G204" s="109"/>
      <c r="H204" s="106" t="s">
        <v>459</v>
      </c>
      <c r="I204" s="106" t="s">
        <v>517</v>
      </c>
      <c r="J204" s="400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10" s="81" customFormat="1" ht="59.25" customHeight="1" outlineLevel="1">
      <c r="A205" s="103" t="s">
        <v>11</v>
      </c>
      <c r="B205" s="80"/>
      <c r="C205" s="115" t="s">
        <v>380</v>
      </c>
      <c r="D205" s="75">
        <v>7820</v>
      </c>
      <c r="E205" s="111" t="s">
        <v>505</v>
      </c>
      <c r="F205" s="109"/>
      <c r="G205" s="109"/>
      <c r="H205" s="106" t="s">
        <v>169</v>
      </c>
      <c r="I205" s="106" t="s">
        <v>511</v>
      </c>
      <c r="J205" s="105"/>
    </row>
    <row r="206" spans="1:10" s="81" customFormat="1" ht="66" customHeight="1" outlineLevel="1">
      <c r="A206" s="103" t="s">
        <v>12</v>
      </c>
      <c r="B206" s="80"/>
      <c r="C206" s="75" t="s">
        <v>382</v>
      </c>
      <c r="D206" s="75">
        <v>950</v>
      </c>
      <c r="E206" s="111" t="s">
        <v>505</v>
      </c>
      <c r="F206" s="109"/>
      <c r="G206" s="109"/>
      <c r="H206" s="106" t="s">
        <v>169</v>
      </c>
      <c r="I206" s="106" t="s">
        <v>511</v>
      </c>
      <c r="J206" s="105"/>
    </row>
    <row r="207" spans="1:10" s="81" customFormat="1" ht="79.5" customHeight="1" outlineLevel="1">
      <c r="A207" s="103" t="s">
        <v>13</v>
      </c>
      <c r="B207" s="80"/>
      <c r="C207" s="75" t="s">
        <v>386</v>
      </c>
      <c r="D207" s="75">
        <v>235</v>
      </c>
      <c r="E207" s="111" t="s">
        <v>505</v>
      </c>
      <c r="F207" s="109"/>
      <c r="G207" s="109"/>
      <c r="H207" s="106" t="s">
        <v>198</v>
      </c>
      <c r="I207" s="106" t="s">
        <v>510</v>
      </c>
      <c r="J207" s="105"/>
    </row>
    <row r="208" spans="1:10" s="81" customFormat="1" ht="52.5" customHeight="1" outlineLevel="1">
      <c r="A208" s="103" t="s">
        <v>14</v>
      </c>
      <c r="B208" s="80"/>
      <c r="C208" s="75" t="s">
        <v>390</v>
      </c>
      <c r="D208" s="75">
        <v>262</v>
      </c>
      <c r="E208" s="111" t="s">
        <v>505</v>
      </c>
      <c r="F208" s="109"/>
      <c r="G208" s="109"/>
      <c r="H208" s="106" t="s">
        <v>169</v>
      </c>
      <c r="I208" s="106" t="s">
        <v>511</v>
      </c>
      <c r="J208" s="105"/>
    </row>
    <row r="209" spans="1:80" s="10" customFormat="1" ht="59.25" customHeight="1" outlineLevel="1">
      <c r="A209" s="103" t="s">
        <v>15</v>
      </c>
      <c r="B209" s="80"/>
      <c r="C209" s="75" t="s">
        <v>394</v>
      </c>
      <c r="D209" s="75">
        <f>8946+563+6084</f>
        <v>15593</v>
      </c>
      <c r="E209" s="111" t="s">
        <v>505</v>
      </c>
      <c r="F209" s="109"/>
      <c r="G209" s="109"/>
      <c r="H209" s="106" t="s">
        <v>169</v>
      </c>
      <c r="I209" s="106" t="s">
        <v>511</v>
      </c>
      <c r="J209" s="105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10" customFormat="1" ht="59.25" customHeight="1" outlineLevel="1">
      <c r="A210" s="103" t="s">
        <v>16</v>
      </c>
      <c r="B210" s="80"/>
      <c r="C210" s="75" t="s">
        <v>398</v>
      </c>
      <c r="D210" s="75">
        <v>560</v>
      </c>
      <c r="E210" s="111" t="s">
        <v>505</v>
      </c>
      <c r="F210" s="109"/>
      <c r="G210" s="109"/>
      <c r="H210" s="106" t="s">
        <v>169</v>
      </c>
      <c r="I210" s="106" t="s">
        <v>511</v>
      </c>
      <c r="J210" s="105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10" customFormat="1" ht="59.25" customHeight="1" outlineLevel="1">
      <c r="A211" s="103" t="s">
        <v>17</v>
      </c>
      <c r="B211" s="80"/>
      <c r="C211" s="75" t="s">
        <v>399</v>
      </c>
      <c r="D211" s="75">
        <v>24</v>
      </c>
      <c r="E211" s="111" t="s">
        <v>505</v>
      </c>
      <c r="F211" s="109"/>
      <c r="G211" s="109"/>
      <c r="H211" s="106" t="s">
        <v>198</v>
      </c>
      <c r="I211" s="106" t="s">
        <v>510</v>
      </c>
      <c r="J211" s="105"/>
      <c r="K211" s="81"/>
      <c r="L211" s="81"/>
      <c r="M211" s="81"/>
      <c r="N211" s="163"/>
      <c r="O211" s="163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10" customFormat="1" ht="59.25" customHeight="1" outlineLevel="1">
      <c r="A212" s="103" t="s">
        <v>18</v>
      </c>
      <c r="B212" s="80"/>
      <c r="C212" s="75" t="s">
        <v>400</v>
      </c>
      <c r="D212" s="75">
        <v>74</v>
      </c>
      <c r="E212" s="111" t="s">
        <v>505</v>
      </c>
      <c r="F212" s="109"/>
      <c r="G212" s="109"/>
      <c r="H212" s="106" t="s">
        <v>198</v>
      </c>
      <c r="I212" s="106" t="s">
        <v>510</v>
      </c>
      <c r="J212" s="105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10" customFormat="1" ht="59.25" customHeight="1" outlineLevel="1">
      <c r="A213" s="103" t="s">
        <v>19</v>
      </c>
      <c r="B213" s="80"/>
      <c r="C213" s="75" t="s">
        <v>401</v>
      </c>
      <c r="D213" s="75">
        <v>7</v>
      </c>
      <c r="E213" s="111" t="s">
        <v>505</v>
      </c>
      <c r="F213" s="109"/>
      <c r="G213" s="109"/>
      <c r="H213" s="106" t="s">
        <v>198</v>
      </c>
      <c r="I213" s="106" t="s">
        <v>510</v>
      </c>
      <c r="J213" s="105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79" customFormat="1" ht="78">
      <c r="A214" s="341">
        <v>21</v>
      </c>
      <c r="B214" s="166"/>
      <c r="C214" s="75" t="s">
        <v>403</v>
      </c>
      <c r="D214" s="75">
        <v>350</v>
      </c>
      <c r="E214" s="111" t="s">
        <v>505</v>
      </c>
      <c r="F214" s="109"/>
      <c r="G214" s="109"/>
      <c r="H214" s="106" t="s">
        <v>198</v>
      </c>
      <c r="I214" s="106" t="s">
        <v>510</v>
      </c>
      <c r="J214" s="105"/>
      <c r="K214" s="163"/>
      <c r="L214" s="163"/>
      <c r="M214" s="163"/>
      <c r="N214" s="81"/>
      <c r="O214" s="81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  <c r="AS214" s="163"/>
      <c r="AT214" s="163"/>
      <c r="AU214" s="163"/>
      <c r="AV214" s="163"/>
      <c r="AW214" s="163"/>
      <c r="AX214" s="163"/>
      <c r="AY214" s="163"/>
      <c r="AZ214" s="163"/>
      <c r="BA214" s="163"/>
      <c r="BB214" s="163"/>
      <c r="BC214" s="163"/>
      <c r="BD214" s="163"/>
      <c r="BE214" s="163"/>
      <c r="BF214" s="163"/>
      <c r="BG214" s="163"/>
      <c r="BH214" s="163"/>
      <c r="BI214" s="163"/>
      <c r="BJ214" s="163"/>
      <c r="BK214" s="163"/>
      <c r="BL214" s="163"/>
      <c r="BM214" s="163"/>
      <c r="BN214" s="163"/>
      <c r="BO214" s="163"/>
      <c r="BP214" s="163"/>
      <c r="BQ214" s="163"/>
      <c r="BR214" s="163"/>
      <c r="BS214" s="163"/>
      <c r="BT214" s="163"/>
      <c r="BU214" s="163"/>
      <c r="BV214" s="163"/>
      <c r="BW214" s="163"/>
      <c r="BX214" s="163"/>
      <c r="BY214" s="163"/>
      <c r="BZ214" s="163"/>
      <c r="CA214" s="163"/>
      <c r="CB214" s="163"/>
    </row>
    <row r="215" spans="1:80" s="10" customFormat="1" ht="114" customHeight="1" outlineLevel="1">
      <c r="A215" s="103" t="s">
        <v>21</v>
      </c>
      <c r="B215" s="80"/>
      <c r="C215" s="75" t="s">
        <v>404</v>
      </c>
      <c r="D215" s="75">
        <v>350</v>
      </c>
      <c r="E215" s="111" t="s">
        <v>505</v>
      </c>
      <c r="F215" s="109"/>
      <c r="G215" s="109"/>
      <c r="H215" s="106" t="s">
        <v>198</v>
      </c>
      <c r="I215" s="106" t="s">
        <v>510</v>
      </c>
      <c r="J215" s="105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10" customFormat="1" ht="114" customHeight="1" outlineLevel="1">
      <c r="A216" s="103" t="s">
        <v>47</v>
      </c>
      <c r="B216" s="80"/>
      <c r="C216" s="75" t="s">
        <v>405</v>
      </c>
      <c r="D216" s="75">
        <v>100</v>
      </c>
      <c r="E216" s="111" t="s">
        <v>505</v>
      </c>
      <c r="F216" s="109"/>
      <c r="G216" s="109"/>
      <c r="H216" s="106" t="s">
        <v>198</v>
      </c>
      <c r="I216" s="106" t="s">
        <v>510</v>
      </c>
      <c r="J216" s="105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10" customFormat="1" ht="70.5" customHeight="1" outlineLevel="1">
      <c r="A217" s="103" t="s">
        <v>48</v>
      </c>
      <c r="B217" s="80"/>
      <c r="C217" s="75" t="s">
        <v>407</v>
      </c>
      <c r="D217" s="103" t="s">
        <v>408</v>
      </c>
      <c r="E217" s="111" t="s">
        <v>505</v>
      </c>
      <c r="F217" s="109"/>
      <c r="G217" s="109"/>
      <c r="H217" s="106" t="s">
        <v>198</v>
      </c>
      <c r="I217" s="106" t="s">
        <v>510</v>
      </c>
      <c r="J217" s="105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10" customFormat="1" ht="19.5" customHeight="1" hidden="1" outlineLevel="1">
      <c r="A218" s="80"/>
      <c r="B218" s="80"/>
      <c r="C218" s="88"/>
      <c r="D218" s="103"/>
      <c r="E218" s="80"/>
      <c r="F218" s="19"/>
      <c r="G218" s="19"/>
      <c r="H218" s="19"/>
      <c r="I218" s="19"/>
      <c r="J218" s="19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10" customFormat="1" ht="19.5" customHeight="1" hidden="1" outlineLevel="1">
      <c r="A219" s="80"/>
      <c r="B219" s="80"/>
      <c r="C219" s="88"/>
      <c r="D219" s="103"/>
      <c r="E219" s="80"/>
      <c r="F219" s="19"/>
      <c r="G219" s="19"/>
      <c r="H219" s="19"/>
      <c r="I219" s="19"/>
      <c r="J219" s="19"/>
      <c r="K219" s="81"/>
      <c r="L219" s="81"/>
      <c r="M219" s="81"/>
      <c r="N219" s="211"/>
      <c r="O219" s="21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10" customFormat="1" ht="19.5" customHeight="1" hidden="1" outlineLevel="1">
      <c r="A220" s="80"/>
      <c r="B220" s="80"/>
      <c r="C220" s="88"/>
      <c r="D220" s="103"/>
      <c r="E220" s="80"/>
      <c r="F220" s="19"/>
      <c r="G220" s="19"/>
      <c r="H220" s="19"/>
      <c r="I220" s="19"/>
      <c r="J220" s="19"/>
      <c r="K220" s="81"/>
      <c r="L220" s="81"/>
      <c r="M220" s="81"/>
      <c r="N220" s="166"/>
      <c r="O220" s="166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10" customFormat="1" ht="19.5" customHeight="1" hidden="1" outlineLevel="1">
      <c r="A221" s="80"/>
      <c r="B221" s="80"/>
      <c r="C221" s="80"/>
      <c r="D221" s="103"/>
      <c r="E221" s="80"/>
      <c r="F221" s="19"/>
      <c r="G221" s="19"/>
      <c r="H221" s="19"/>
      <c r="I221" s="19"/>
      <c r="J221" s="19"/>
      <c r="K221" s="81"/>
      <c r="L221" s="81"/>
      <c r="M221" s="81"/>
      <c r="N221" s="127"/>
      <c r="O221" s="127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32" customFormat="1" ht="12.75" collapsed="1">
      <c r="A222" s="313">
        <v>24</v>
      </c>
      <c r="B222" s="314"/>
      <c r="C222" s="314"/>
      <c r="D222" s="401"/>
      <c r="E222" s="314"/>
      <c r="F222" s="64"/>
      <c r="G222" s="64"/>
      <c r="H222" s="64"/>
      <c r="I222" s="64"/>
      <c r="J222" s="64"/>
      <c r="K222" s="211"/>
      <c r="L222" s="211"/>
      <c r="M222" s="211"/>
      <c r="N222" s="127"/>
      <c r="O222" s="127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1"/>
      <c r="BN222" s="211"/>
      <c r="BO222" s="211"/>
      <c r="BP222" s="211"/>
      <c r="BQ222" s="211"/>
      <c r="BR222" s="211"/>
      <c r="BS222" s="211"/>
      <c r="BT222" s="211"/>
      <c r="BU222" s="211"/>
      <c r="BV222" s="211"/>
      <c r="BW222" s="211"/>
      <c r="BX222" s="211"/>
      <c r="BY222" s="211"/>
      <c r="BZ222" s="211"/>
      <c r="CA222" s="211"/>
      <c r="CB222" s="211"/>
    </row>
    <row r="223" spans="1:80" s="33" customFormat="1" ht="12.75">
      <c r="A223" s="342">
        <f>A17+A33+A50+A72+A93+A116+A127+A138+A159+A173+A192+A222</f>
        <v>149</v>
      </c>
      <c r="B223" s="166"/>
      <c r="C223" s="166"/>
      <c r="D223" s="413"/>
      <c r="E223" s="342"/>
      <c r="F223" s="325"/>
      <c r="G223" s="325"/>
      <c r="H223" s="325"/>
      <c r="I223" s="325"/>
      <c r="J223" s="66"/>
      <c r="K223" s="166"/>
      <c r="L223" s="166"/>
      <c r="M223" s="166"/>
      <c r="N223" s="127"/>
      <c r="O223" s="127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</row>
    <row r="224" spans="1:10" s="127" customFormat="1" ht="63" customHeight="1">
      <c r="A224" s="201"/>
      <c r="B224" s="201"/>
      <c r="C224" s="167" t="s">
        <v>495</v>
      </c>
      <c r="D224" s="111"/>
      <c r="E224" s="111"/>
      <c r="F224" s="111"/>
      <c r="G224" s="111"/>
      <c r="H224" s="111"/>
      <c r="I224" s="111"/>
      <c r="J224" s="111"/>
    </row>
    <row r="225" spans="1:80" s="128" customFormat="1" ht="63" customHeight="1">
      <c r="A225" s="201"/>
      <c r="B225" s="201"/>
      <c r="C225" s="167" t="s">
        <v>226</v>
      </c>
      <c r="D225" s="75">
        <v>8960.04</v>
      </c>
      <c r="E225" s="75" t="s">
        <v>518</v>
      </c>
      <c r="F225" s="75"/>
      <c r="G225" s="75"/>
      <c r="H225" s="106" t="s">
        <v>345</v>
      </c>
      <c r="I225" s="106" t="s">
        <v>519</v>
      </c>
      <c r="J225" s="75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  <c r="AW225" s="127"/>
      <c r="AX225" s="127"/>
      <c r="AY225" s="127"/>
      <c r="AZ225" s="127"/>
      <c r="BA225" s="127"/>
      <c r="BB225" s="127"/>
      <c r="BC225" s="127"/>
      <c r="BD225" s="127"/>
      <c r="BE225" s="127"/>
      <c r="BF225" s="127"/>
      <c r="BG225" s="127"/>
      <c r="BH225" s="127"/>
      <c r="BI225" s="127"/>
      <c r="BJ225" s="127"/>
      <c r="BK225" s="127"/>
      <c r="BL225" s="127"/>
      <c r="BM225" s="127"/>
      <c r="BN225" s="127"/>
      <c r="BO225" s="127"/>
      <c r="BP225" s="127"/>
      <c r="BQ225" s="127"/>
      <c r="BR225" s="127"/>
      <c r="BS225" s="127"/>
      <c r="BT225" s="127"/>
      <c r="BU225" s="127"/>
      <c r="BV225" s="127"/>
      <c r="BW225" s="127"/>
      <c r="BX225" s="127"/>
      <c r="BY225" s="127"/>
      <c r="BZ225" s="127"/>
      <c r="CA225" s="127"/>
      <c r="CB225" s="127"/>
    </row>
    <row r="226" spans="1:80" s="11" customFormat="1" ht="63" customHeight="1">
      <c r="A226" s="201"/>
      <c r="B226" s="201"/>
      <c r="C226" s="167" t="s">
        <v>227</v>
      </c>
      <c r="D226" s="75"/>
      <c r="E226" s="75"/>
      <c r="F226" s="75"/>
      <c r="G226" s="75"/>
      <c r="H226" s="75"/>
      <c r="I226" s="75"/>
      <c r="J226" s="75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  <c r="AW226" s="127"/>
      <c r="AX226" s="127"/>
      <c r="AY226" s="127"/>
      <c r="AZ226" s="127"/>
      <c r="BA226" s="127"/>
      <c r="BB226" s="127"/>
      <c r="BC226" s="127"/>
      <c r="BD226" s="127"/>
      <c r="BE226" s="127"/>
      <c r="BF226" s="127"/>
      <c r="BG226" s="127"/>
      <c r="BH226" s="127"/>
      <c r="BI226" s="127"/>
      <c r="BJ226" s="127"/>
      <c r="BK226" s="127"/>
      <c r="BL226" s="127"/>
      <c r="BM226" s="127"/>
      <c r="BN226" s="127"/>
      <c r="BO226" s="127"/>
      <c r="BP226" s="127"/>
      <c r="BQ226" s="127"/>
      <c r="BR226" s="127"/>
      <c r="BS226" s="127"/>
      <c r="BT226" s="127"/>
      <c r="BU226" s="127"/>
      <c r="BV226" s="127"/>
      <c r="BW226" s="127"/>
      <c r="BX226" s="127"/>
      <c r="BY226" s="127"/>
      <c r="BZ226" s="127"/>
      <c r="CA226" s="127"/>
      <c r="CB226" s="127"/>
    </row>
    <row r="227" spans="1:80" s="11" customFormat="1" ht="63" customHeight="1">
      <c r="A227" s="201"/>
      <c r="B227" s="201"/>
      <c r="C227" s="167" t="s">
        <v>225</v>
      </c>
      <c r="D227" s="75">
        <v>200</v>
      </c>
      <c r="E227" s="75" t="s">
        <v>518</v>
      </c>
      <c r="F227" s="75"/>
      <c r="G227" s="75"/>
      <c r="H227" s="75"/>
      <c r="I227" s="75"/>
      <c r="J227" s="75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  <c r="BG227" s="127"/>
      <c r="BH227" s="127"/>
      <c r="BI227" s="127"/>
      <c r="BJ227" s="127"/>
      <c r="BK227" s="127"/>
      <c r="BL227" s="127"/>
      <c r="BM227" s="127"/>
      <c r="BN227" s="127"/>
      <c r="BO227" s="127"/>
      <c r="BP227" s="127"/>
      <c r="BQ227" s="127"/>
      <c r="BR227" s="127"/>
      <c r="BS227" s="127"/>
      <c r="BT227" s="127"/>
      <c r="BU227" s="127"/>
      <c r="BV227" s="127"/>
      <c r="BW227" s="127"/>
      <c r="BX227" s="127"/>
      <c r="BY227" s="127"/>
      <c r="BZ227" s="127"/>
      <c r="CA227" s="127"/>
      <c r="CB227" s="127"/>
    </row>
    <row r="228" spans="1:80" s="11" customFormat="1" ht="63" customHeight="1">
      <c r="A228" s="201"/>
      <c r="B228" s="201"/>
      <c r="C228" s="167" t="s">
        <v>228</v>
      </c>
      <c r="D228" s="75"/>
      <c r="E228" s="75"/>
      <c r="F228" s="75"/>
      <c r="G228" s="75"/>
      <c r="H228" s="75"/>
      <c r="I228" s="75"/>
      <c r="J228" s="75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  <c r="AW228" s="127"/>
      <c r="AX228" s="127"/>
      <c r="AY228" s="127"/>
      <c r="AZ228" s="127"/>
      <c r="BA228" s="127"/>
      <c r="BB228" s="127"/>
      <c r="BC228" s="127"/>
      <c r="BD228" s="127"/>
      <c r="BE228" s="127"/>
      <c r="BF228" s="127"/>
      <c r="BG228" s="127"/>
      <c r="BH228" s="127"/>
      <c r="BI228" s="127"/>
      <c r="BJ228" s="127"/>
      <c r="BK228" s="127"/>
      <c r="BL228" s="127"/>
      <c r="BM228" s="127"/>
      <c r="BN228" s="127"/>
      <c r="BO228" s="127"/>
      <c r="BP228" s="127"/>
      <c r="BQ228" s="127"/>
      <c r="BR228" s="127"/>
      <c r="BS228" s="127"/>
      <c r="BT228" s="127"/>
      <c r="BU228" s="127"/>
      <c r="BV228" s="127"/>
      <c r="BW228" s="127"/>
      <c r="BX228" s="127"/>
      <c r="BY228" s="127"/>
      <c r="BZ228" s="127"/>
      <c r="CA228" s="127"/>
      <c r="CB228" s="127"/>
    </row>
    <row r="229" spans="1:80" s="11" customFormat="1" ht="63" customHeight="1">
      <c r="A229" s="201"/>
      <c r="B229" s="201"/>
      <c r="C229" s="167" t="s">
        <v>229</v>
      </c>
      <c r="D229" s="75"/>
      <c r="E229" s="75"/>
      <c r="F229" s="75"/>
      <c r="G229" s="75"/>
      <c r="H229" s="75"/>
      <c r="I229" s="75"/>
      <c r="J229" s="75"/>
      <c r="K229" s="127"/>
      <c r="L229" s="127"/>
      <c r="M229" s="127"/>
      <c r="N229" s="163"/>
      <c r="O229" s="163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</row>
    <row r="230" spans="1:80" s="11" customFormat="1" ht="63" customHeight="1">
      <c r="A230" s="201"/>
      <c r="B230" s="201"/>
      <c r="C230" s="167" t="s">
        <v>509</v>
      </c>
      <c r="D230" s="75"/>
      <c r="E230" s="75"/>
      <c r="F230" s="75"/>
      <c r="G230" s="75"/>
      <c r="H230" s="75"/>
      <c r="I230" s="75"/>
      <c r="J230" s="75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  <c r="AW230" s="127"/>
      <c r="AX230" s="127"/>
      <c r="AY230" s="127"/>
      <c r="AZ230" s="127"/>
      <c r="BA230" s="127"/>
      <c r="BB230" s="127"/>
      <c r="BC230" s="127"/>
      <c r="BD230" s="127"/>
      <c r="BE230" s="127"/>
      <c r="BF230" s="127"/>
      <c r="BG230" s="127"/>
      <c r="BH230" s="127"/>
      <c r="BI230" s="127"/>
      <c r="BJ230" s="127"/>
      <c r="BK230" s="127"/>
      <c r="BL230" s="127"/>
      <c r="BM230" s="127"/>
      <c r="BN230" s="127"/>
      <c r="BO230" s="127"/>
      <c r="BP230" s="127"/>
      <c r="BQ230" s="127"/>
      <c r="BR230" s="127"/>
      <c r="BS230" s="127"/>
      <c r="BT230" s="127"/>
      <c r="BU230" s="127"/>
      <c r="BV230" s="127"/>
      <c r="BW230" s="127"/>
      <c r="BX230" s="127"/>
      <c r="BY230" s="127"/>
      <c r="BZ230" s="127"/>
      <c r="CA230" s="127"/>
      <c r="CB230" s="127"/>
    </row>
    <row r="231" spans="1:80" s="11" customFormat="1" ht="63" customHeight="1">
      <c r="A231" s="201"/>
      <c r="B231" s="201"/>
      <c r="C231" s="167" t="s">
        <v>497</v>
      </c>
      <c r="D231" s="75"/>
      <c r="E231" s="75"/>
      <c r="F231" s="75"/>
      <c r="G231" s="75"/>
      <c r="H231" s="75"/>
      <c r="I231" s="75"/>
      <c r="J231" s="75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  <c r="AW231" s="127"/>
      <c r="AX231" s="127"/>
      <c r="AY231" s="127"/>
      <c r="AZ231" s="127"/>
      <c r="BA231" s="127"/>
      <c r="BB231" s="127"/>
      <c r="BC231" s="127"/>
      <c r="BD231" s="127"/>
      <c r="BE231" s="127"/>
      <c r="BF231" s="127"/>
      <c r="BG231" s="127"/>
      <c r="BH231" s="127"/>
      <c r="BI231" s="127"/>
      <c r="BJ231" s="127"/>
      <c r="BK231" s="127"/>
      <c r="BL231" s="127"/>
      <c r="BM231" s="127"/>
      <c r="BN231" s="127"/>
      <c r="BO231" s="127"/>
      <c r="BP231" s="127"/>
      <c r="BQ231" s="127"/>
      <c r="BR231" s="127"/>
      <c r="BS231" s="127"/>
      <c r="BT231" s="127"/>
      <c r="BU231" s="127"/>
      <c r="BV231" s="127"/>
      <c r="BW231" s="127"/>
      <c r="BX231" s="127"/>
      <c r="BY231" s="127"/>
      <c r="BZ231" s="127"/>
      <c r="CA231" s="127"/>
      <c r="CB231" s="127"/>
    </row>
  </sheetData>
  <sheetProtection/>
  <printOptions horizontalCentered="1"/>
  <pageMargins left="0.1968503937007874" right="0.1968503937007874" top="0.11811023622047245" bottom="0.11811023622047245" header="0.1968503937007874" footer="0.1968503937007874"/>
  <pageSetup horizontalDpi="600" verticalDpi="600" orientation="landscape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3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Plan7</cp:lastModifiedBy>
  <cp:lastPrinted>2016-12-29T09:39:49Z</cp:lastPrinted>
  <dcterms:created xsi:type="dcterms:W3CDTF">2013-11-25T11:15:27Z</dcterms:created>
  <dcterms:modified xsi:type="dcterms:W3CDTF">2016-12-30T05:54:43Z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